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85" windowWidth="19020" windowHeight="10950" activeTab="4"/>
  </bookViews>
  <sheets>
    <sheet name="Sažetak općeg dijela" sheetId="9" r:id="rId1"/>
    <sheet name="Opći dio - Prihodi" sheetId="7" r:id="rId2"/>
    <sheet name="Opći dio - Rashodi" sheetId="6" r:id="rId3"/>
    <sheet name="Plan prih. po izvorima" sheetId="2" r:id="rId4"/>
    <sheet name="Plan rash. i izdat. po izvorima" sheetId="3" r:id="rId5"/>
  </sheets>
  <definedNames>
    <definedName name="_xlnm._FilterDatabase" localSheetId="1" hidden="1">'Opći dio - Prihodi'!$A$2:$F$107</definedName>
    <definedName name="_xlnm._FilterDatabase" localSheetId="2" hidden="1">'Opći dio - Rashodi'!$A$2:$F$108</definedName>
    <definedName name="_xlnm._FilterDatabase" localSheetId="4" hidden="1">'Plan rash. i izdat. po izvorima'!#REF!</definedName>
    <definedName name="_xlnm.Print_Titles" localSheetId="3">'Plan prih. po izvorima'!$1:$1</definedName>
    <definedName name="_xlnm.Print_Titles" localSheetId="4">'Plan rash. i izdat. po izvorima'!$1:$3</definedName>
    <definedName name="_xlnm.Print_Area" localSheetId="3">'Plan prih. po izvorima'!$A$1:$I$49</definedName>
    <definedName name="_xlnm.Print_Area" localSheetId="0">'Sažetak općeg dijela'!$A$2:$H$26</definedName>
  </definedNames>
  <calcPr calcId="145621"/>
</workbook>
</file>

<file path=xl/calcChain.xml><?xml version="1.0" encoding="utf-8"?>
<calcChain xmlns="http://schemas.openxmlformats.org/spreadsheetml/2006/main">
  <c r="D3" i="6" l="1"/>
  <c r="D73" i="7"/>
  <c r="F10" i="9" l="1"/>
  <c r="I16" i="2" l="1"/>
  <c r="C26" i="3" l="1"/>
  <c r="C25" i="3"/>
  <c r="H10" i="9" l="1"/>
  <c r="G10" i="9"/>
  <c r="F7" i="9"/>
  <c r="F13" i="9" s="1"/>
  <c r="H7" i="9"/>
  <c r="G7" i="9"/>
  <c r="F64" i="7"/>
  <c r="E64" i="7"/>
  <c r="D64" i="7"/>
  <c r="D57" i="7"/>
  <c r="D56" i="7" s="1"/>
  <c r="D55" i="7" s="1"/>
  <c r="E57" i="7"/>
  <c r="F57" i="7"/>
  <c r="D11" i="6"/>
  <c r="F11" i="6"/>
  <c r="E11" i="6"/>
  <c r="A13" i="6"/>
  <c r="G32" i="2"/>
  <c r="C32" i="2"/>
  <c r="C48" i="2"/>
  <c r="D48" i="2"/>
  <c r="G48" i="2"/>
  <c r="D32" i="2"/>
  <c r="N68" i="3"/>
  <c r="N67" i="3"/>
  <c r="C67" i="3" l="1"/>
  <c r="Z19" i="3"/>
  <c r="N19" i="3"/>
  <c r="Z44" i="3" l="1"/>
  <c r="N49" i="3"/>
  <c r="N44" i="3"/>
  <c r="C44" i="3"/>
  <c r="Z49" i="3" l="1"/>
  <c r="AC46" i="3"/>
  <c r="Q46" i="3"/>
  <c r="F46" i="3"/>
  <c r="C49" i="3"/>
  <c r="C24" i="3" l="1"/>
  <c r="C23" i="3"/>
  <c r="C29" i="3" l="1"/>
  <c r="D106" i="6" l="1"/>
  <c r="F73" i="7" l="1"/>
  <c r="F72" i="7" s="1"/>
  <c r="E73" i="7"/>
  <c r="E72" i="7" s="1"/>
  <c r="D72" i="7"/>
  <c r="D71" i="7" s="1"/>
  <c r="C15" i="3"/>
  <c r="Z43" i="3" l="1"/>
  <c r="N66" i="3"/>
  <c r="O71" i="3"/>
  <c r="N71" i="3"/>
  <c r="N43" i="3"/>
  <c r="C66" i="3"/>
  <c r="C43" i="3"/>
  <c r="N39" i="3" l="1"/>
  <c r="F106" i="6" l="1"/>
  <c r="B48" i="2" l="1"/>
  <c r="B32" i="2"/>
  <c r="G16" i="2" l="1"/>
  <c r="D16" i="2"/>
  <c r="C16" i="2"/>
  <c r="B16" i="2"/>
  <c r="A12" i="6" l="1"/>
  <c r="F4" i="7"/>
  <c r="E4" i="7"/>
  <c r="D4" i="7"/>
  <c r="Z15" i="3" l="1"/>
  <c r="Z16" i="3"/>
  <c r="Z17" i="3"/>
  <c r="Z18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5" i="3"/>
  <c r="Z47" i="3"/>
  <c r="Z48" i="3"/>
  <c r="Z51" i="3"/>
  <c r="Z53" i="3"/>
  <c r="Z54" i="3"/>
  <c r="Z55" i="3"/>
  <c r="Z62" i="3"/>
  <c r="Z63" i="3"/>
  <c r="Z64" i="3"/>
  <c r="Z66" i="3"/>
  <c r="Z67" i="3"/>
  <c r="Z68" i="3"/>
  <c r="Z72" i="3"/>
  <c r="E106" i="6" l="1"/>
  <c r="E104" i="6"/>
  <c r="E103" i="6" s="1"/>
  <c r="F104" i="6"/>
  <c r="F103" i="6" s="1"/>
  <c r="D104" i="6"/>
  <c r="E101" i="6"/>
  <c r="E100" i="6" s="1"/>
  <c r="F101" i="6"/>
  <c r="F100" i="6" s="1"/>
  <c r="D101" i="6"/>
  <c r="D100" i="6" s="1"/>
  <c r="E96" i="6"/>
  <c r="F96" i="6"/>
  <c r="F94" i="6"/>
  <c r="E94" i="6"/>
  <c r="F91" i="6"/>
  <c r="E91" i="6"/>
  <c r="D91" i="6"/>
  <c r="E89" i="6"/>
  <c r="F89" i="6"/>
  <c r="E81" i="6"/>
  <c r="F81" i="6"/>
  <c r="E75" i="6"/>
  <c r="F75" i="6"/>
  <c r="E73" i="6"/>
  <c r="F73" i="6"/>
  <c r="F72" i="6" l="1"/>
  <c r="E72" i="6"/>
  <c r="N72" i="3"/>
  <c r="N62" i="3"/>
  <c r="N63" i="3"/>
  <c r="N64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0" i="3"/>
  <c r="N41" i="3"/>
  <c r="N42" i="3"/>
  <c r="N45" i="3"/>
  <c r="N48" i="3"/>
  <c r="N51" i="3"/>
  <c r="N53" i="3"/>
  <c r="N54" i="3"/>
  <c r="N55" i="3"/>
  <c r="N15" i="3"/>
  <c r="N16" i="3"/>
  <c r="N17" i="3"/>
  <c r="N18" i="3"/>
  <c r="N20" i="3"/>
  <c r="C72" i="3" l="1"/>
  <c r="C68" i="3"/>
  <c r="C65" i="3" s="1"/>
  <c r="C62" i="3"/>
  <c r="C63" i="3"/>
  <c r="C64" i="3"/>
  <c r="C53" i="3"/>
  <c r="C54" i="3"/>
  <c r="C55" i="3"/>
  <c r="C51" i="3"/>
  <c r="C47" i="3"/>
  <c r="C48" i="3"/>
  <c r="C22" i="3"/>
  <c r="C27" i="3"/>
  <c r="C28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5" i="3"/>
  <c r="C16" i="3"/>
  <c r="C17" i="3"/>
  <c r="C18" i="3"/>
  <c r="C20" i="3"/>
  <c r="C14" i="3" l="1"/>
  <c r="E76" i="3"/>
  <c r="E74" i="3" s="1"/>
  <c r="F76" i="3"/>
  <c r="F74" i="3" s="1"/>
  <c r="G76" i="3"/>
  <c r="G74" i="3" s="1"/>
  <c r="H76" i="3"/>
  <c r="I76" i="3"/>
  <c r="I74" i="3" s="1"/>
  <c r="J76" i="3"/>
  <c r="J74" i="3" s="1"/>
  <c r="K76" i="3"/>
  <c r="K74" i="3" s="1"/>
  <c r="O76" i="3"/>
  <c r="P76" i="3"/>
  <c r="P74" i="3" s="1"/>
  <c r="Q76" i="3"/>
  <c r="R76" i="3"/>
  <c r="R74" i="3" s="1"/>
  <c r="S76" i="3"/>
  <c r="S74" i="3" s="1"/>
  <c r="T76" i="3"/>
  <c r="T74" i="3" s="1"/>
  <c r="U76" i="3"/>
  <c r="U74" i="3" s="1"/>
  <c r="V76" i="3"/>
  <c r="V74" i="3" s="1"/>
  <c r="AA76" i="3"/>
  <c r="AB76" i="3"/>
  <c r="AB74" i="3" s="1"/>
  <c r="AC76" i="3"/>
  <c r="AC74" i="3" s="1"/>
  <c r="AD76" i="3"/>
  <c r="AD74" i="3" s="1"/>
  <c r="AE76" i="3"/>
  <c r="AE74" i="3" s="1"/>
  <c r="AF76" i="3"/>
  <c r="AF74" i="3" s="1"/>
  <c r="AG76" i="3"/>
  <c r="AG74" i="3" s="1"/>
  <c r="AH76" i="3"/>
  <c r="AH74" i="3" s="1"/>
  <c r="H74" i="3"/>
  <c r="Q74" i="3"/>
  <c r="D71" i="3"/>
  <c r="D69" i="3" s="1"/>
  <c r="E71" i="3"/>
  <c r="E69" i="3" s="1"/>
  <c r="F71" i="3"/>
  <c r="F69" i="3" s="1"/>
  <c r="G71" i="3"/>
  <c r="H71" i="3"/>
  <c r="H69" i="3" s="1"/>
  <c r="I71" i="3"/>
  <c r="I69" i="3" s="1"/>
  <c r="J71" i="3"/>
  <c r="J69" i="3" s="1"/>
  <c r="K71" i="3"/>
  <c r="K69" i="3" s="1"/>
  <c r="P71" i="3"/>
  <c r="P69" i="3" s="1"/>
  <c r="Q71" i="3"/>
  <c r="Q69" i="3" s="1"/>
  <c r="R71" i="3"/>
  <c r="R69" i="3" s="1"/>
  <c r="S71" i="3"/>
  <c r="S69" i="3" s="1"/>
  <c r="T71" i="3"/>
  <c r="T69" i="3" s="1"/>
  <c r="U71" i="3"/>
  <c r="U69" i="3" s="1"/>
  <c r="V71" i="3"/>
  <c r="V69" i="3" s="1"/>
  <c r="AA71" i="3"/>
  <c r="AB71" i="3"/>
  <c r="AB69" i="3" s="1"/>
  <c r="AC71" i="3"/>
  <c r="AC69" i="3" s="1"/>
  <c r="AD71" i="3"/>
  <c r="AD69" i="3" s="1"/>
  <c r="AE71" i="3"/>
  <c r="AE69" i="3" s="1"/>
  <c r="AF71" i="3"/>
  <c r="AF69" i="3" s="1"/>
  <c r="AG71" i="3"/>
  <c r="AG69" i="3" s="1"/>
  <c r="AH71" i="3"/>
  <c r="AH69" i="3" s="1"/>
  <c r="G69" i="3"/>
  <c r="D65" i="3"/>
  <c r="E65" i="3"/>
  <c r="F65" i="3"/>
  <c r="G65" i="3"/>
  <c r="H65" i="3"/>
  <c r="I65" i="3"/>
  <c r="J65" i="3"/>
  <c r="K65" i="3"/>
  <c r="O65" i="3"/>
  <c r="P65" i="3"/>
  <c r="Q65" i="3"/>
  <c r="R65" i="3"/>
  <c r="S65" i="3"/>
  <c r="T65" i="3"/>
  <c r="U65" i="3"/>
  <c r="V65" i="3"/>
  <c r="AA65" i="3"/>
  <c r="AB65" i="3"/>
  <c r="AC65" i="3"/>
  <c r="AD65" i="3"/>
  <c r="AE65" i="3"/>
  <c r="AF65" i="3"/>
  <c r="AG65" i="3"/>
  <c r="AH65" i="3"/>
  <c r="D61" i="3"/>
  <c r="E61" i="3"/>
  <c r="F61" i="3"/>
  <c r="G61" i="3"/>
  <c r="G58" i="3" s="1"/>
  <c r="H61" i="3"/>
  <c r="I61" i="3"/>
  <c r="J61" i="3"/>
  <c r="K61" i="3"/>
  <c r="K58" i="3" s="1"/>
  <c r="O61" i="3"/>
  <c r="P61" i="3"/>
  <c r="Q61" i="3"/>
  <c r="Q58" i="3" s="1"/>
  <c r="R61" i="3"/>
  <c r="R58" i="3" s="1"/>
  <c r="S61" i="3"/>
  <c r="T61" i="3"/>
  <c r="U61" i="3"/>
  <c r="U58" i="3" s="1"/>
  <c r="V61" i="3"/>
  <c r="V58" i="3" s="1"/>
  <c r="AA61" i="3"/>
  <c r="AB61" i="3"/>
  <c r="AB58" i="3" s="1"/>
  <c r="AC61" i="3"/>
  <c r="AC58" i="3" s="1"/>
  <c r="AD61" i="3"/>
  <c r="AE61" i="3"/>
  <c r="AF61" i="3"/>
  <c r="AF58" i="3" s="1"/>
  <c r="AG61" i="3"/>
  <c r="AG58" i="3" s="1"/>
  <c r="AH61" i="3"/>
  <c r="H58" i="3"/>
  <c r="D52" i="3"/>
  <c r="E52" i="3"/>
  <c r="F52" i="3"/>
  <c r="G52" i="3"/>
  <c r="H52" i="3"/>
  <c r="I52" i="3"/>
  <c r="J52" i="3"/>
  <c r="K52" i="3"/>
  <c r="P52" i="3"/>
  <c r="Q52" i="3"/>
  <c r="R52" i="3"/>
  <c r="S52" i="3"/>
  <c r="T52" i="3"/>
  <c r="U52" i="3"/>
  <c r="V52" i="3"/>
  <c r="AA52" i="3"/>
  <c r="AB52" i="3"/>
  <c r="AC52" i="3"/>
  <c r="AD52" i="3"/>
  <c r="AE52" i="3"/>
  <c r="AF52" i="3"/>
  <c r="AG52" i="3"/>
  <c r="AH52" i="3"/>
  <c r="D50" i="3"/>
  <c r="E50" i="3"/>
  <c r="F50" i="3"/>
  <c r="G50" i="3"/>
  <c r="H50" i="3"/>
  <c r="I50" i="3"/>
  <c r="J50" i="3"/>
  <c r="K50" i="3"/>
  <c r="O50" i="3"/>
  <c r="P50" i="3"/>
  <c r="Q50" i="3"/>
  <c r="R50" i="3"/>
  <c r="S50" i="3"/>
  <c r="T50" i="3"/>
  <c r="U50" i="3"/>
  <c r="V50" i="3"/>
  <c r="AA50" i="3"/>
  <c r="AB50" i="3"/>
  <c r="AC50" i="3"/>
  <c r="AD50" i="3"/>
  <c r="AE50" i="3"/>
  <c r="AF50" i="3"/>
  <c r="AG50" i="3"/>
  <c r="AH50" i="3"/>
  <c r="D46" i="3"/>
  <c r="E46" i="3"/>
  <c r="G46" i="3"/>
  <c r="H46" i="3"/>
  <c r="I46" i="3"/>
  <c r="J46" i="3"/>
  <c r="K46" i="3"/>
  <c r="O46" i="3"/>
  <c r="P46" i="3"/>
  <c r="R46" i="3"/>
  <c r="S46" i="3"/>
  <c r="T46" i="3"/>
  <c r="U46" i="3"/>
  <c r="V46" i="3"/>
  <c r="AA46" i="3"/>
  <c r="AB46" i="3"/>
  <c r="AD46" i="3"/>
  <c r="AE46" i="3"/>
  <c r="AF46" i="3"/>
  <c r="AG46" i="3"/>
  <c r="AH46" i="3"/>
  <c r="D21" i="3"/>
  <c r="E21" i="3"/>
  <c r="F21" i="3"/>
  <c r="G21" i="3"/>
  <c r="H21" i="3"/>
  <c r="I21" i="3"/>
  <c r="J21" i="3"/>
  <c r="K21" i="3"/>
  <c r="O21" i="3"/>
  <c r="P21" i="3"/>
  <c r="Q21" i="3"/>
  <c r="R21" i="3"/>
  <c r="S21" i="3"/>
  <c r="T21" i="3"/>
  <c r="U21" i="3"/>
  <c r="V21" i="3"/>
  <c r="AA21" i="3"/>
  <c r="AB21" i="3"/>
  <c r="AC21" i="3"/>
  <c r="AD21" i="3"/>
  <c r="AE21" i="3"/>
  <c r="AF21" i="3"/>
  <c r="AG21" i="3"/>
  <c r="AH21" i="3"/>
  <c r="D14" i="3"/>
  <c r="D11" i="3" s="1"/>
  <c r="E14" i="3"/>
  <c r="F14" i="3"/>
  <c r="G14" i="3"/>
  <c r="G11" i="3" s="1"/>
  <c r="H14" i="3"/>
  <c r="H11" i="3" s="1"/>
  <c r="I14" i="3"/>
  <c r="I11" i="3" s="1"/>
  <c r="J14" i="3"/>
  <c r="K14" i="3"/>
  <c r="O14" i="3"/>
  <c r="O11" i="3" s="1"/>
  <c r="P14" i="3"/>
  <c r="Q14" i="3"/>
  <c r="R14" i="3"/>
  <c r="R11" i="3" s="1"/>
  <c r="S14" i="3"/>
  <c r="S11" i="3" s="1"/>
  <c r="T14" i="3"/>
  <c r="U14" i="3"/>
  <c r="V14" i="3"/>
  <c r="V11" i="3" s="1"/>
  <c r="AA14" i="3"/>
  <c r="AA11" i="3" s="1"/>
  <c r="AB14" i="3"/>
  <c r="AC14" i="3"/>
  <c r="AD14" i="3"/>
  <c r="AD11" i="3" s="1"/>
  <c r="AE14" i="3"/>
  <c r="AE11" i="3" s="1"/>
  <c r="AF14" i="3"/>
  <c r="AG14" i="3"/>
  <c r="AH14" i="3"/>
  <c r="AH11" i="3" s="1"/>
  <c r="AF11" i="3" l="1"/>
  <c r="AF9" i="3" s="1"/>
  <c r="K11" i="3"/>
  <c r="AG11" i="3"/>
  <c r="AC11" i="3"/>
  <c r="AC9" i="3" s="1"/>
  <c r="U11" i="3"/>
  <c r="U9" i="3" s="1"/>
  <c r="J11" i="3"/>
  <c r="F11" i="3"/>
  <c r="F9" i="3" s="1"/>
  <c r="F6" i="3" s="1"/>
  <c r="Q11" i="3"/>
  <c r="Q9" i="3" s="1"/>
  <c r="E11" i="3"/>
  <c r="E9" i="3" s="1"/>
  <c r="AB11" i="3"/>
  <c r="AB9" i="3" s="1"/>
  <c r="P11" i="3"/>
  <c r="T11" i="3"/>
  <c r="T9" i="3" s="1"/>
  <c r="C74" i="3"/>
  <c r="K9" i="3"/>
  <c r="V9" i="3"/>
  <c r="H9" i="3"/>
  <c r="C69" i="3"/>
  <c r="AA69" i="3"/>
  <c r="Z69" i="3" s="1"/>
  <c r="Z71" i="3"/>
  <c r="O69" i="3"/>
  <c r="N69" i="3" s="1"/>
  <c r="C71" i="3"/>
  <c r="Z76" i="3"/>
  <c r="Z14" i="3"/>
  <c r="Z21" i="3"/>
  <c r="Z46" i="3"/>
  <c r="Z50" i="3"/>
  <c r="Z52" i="3"/>
  <c r="Z61" i="3"/>
  <c r="Z65" i="3"/>
  <c r="N14" i="3"/>
  <c r="N21" i="3"/>
  <c r="N46" i="3"/>
  <c r="C46" i="3"/>
  <c r="N50" i="3"/>
  <c r="C50" i="3"/>
  <c r="N52" i="3"/>
  <c r="G56" i="3"/>
  <c r="R9" i="3"/>
  <c r="G9" i="3"/>
  <c r="C52" i="3"/>
  <c r="N61" i="3"/>
  <c r="C61" i="3"/>
  <c r="D58" i="3"/>
  <c r="H56" i="3"/>
  <c r="O74" i="3"/>
  <c r="N74" i="3" s="1"/>
  <c r="N76" i="3"/>
  <c r="AA74" i="3"/>
  <c r="Z74" i="3" s="1"/>
  <c r="C21" i="3"/>
  <c r="Q56" i="3"/>
  <c r="AC56" i="3"/>
  <c r="AB56" i="3"/>
  <c r="R56" i="3"/>
  <c r="AG56" i="3"/>
  <c r="V56" i="3"/>
  <c r="V6" i="3" s="1"/>
  <c r="AF56" i="3"/>
  <c r="U56" i="3"/>
  <c r="K56" i="3"/>
  <c r="AE58" i="3"/>
  <c r="AE56" i="3" s="1"/>
  <c r="AA58" i="3"/>
  <c r="T58" i="3"/>
  <c r="T56" i="3" s="1"/>
  <c r="P58" i="3"/>
  <c r="P56" i="3" s="1"/>
  <c r="J58" i="3"/>
  <c r="J56" i="3" s="1"/>
  <c r="F58" i="3"/>
  <c r="F56" i="3" s="1"/>
  <c r="AH58" i="3"/>
  <c r="AH56" i="3" s="1"/>
  <c r="AD58" i="3"/>
  <c r="AD56" i="3" s="1"/>
  <c r="S58" i="3"/>
  <c r="S56" i="3" s="1"/>
  <c r="O58" i="3"/>
  <c r="I58" i="3"/>
  <c r="I56" i="3" s="1"/>
  <c r="E58" i="3"/>
  <c r="E56" i="3" s="1"/>
  <c r="I9" i="3"/>
  <c r="AE9" i="3"/>
  <c r="P9" i="3"/>
  <c r="J9" i="3"/>
  <c r="AH9" i="3"/>
  <c r="AD9" i="3"/>
  <c r="S9" i="3"/>
  <c r="H22" i="9"/>
  <c r="G22" i="9"/>
  <c r="F22" i="9"/>
  <c r="AF6" i="3" l="1"/>
  <c r="AG9" i="3"/>
  <c r="AG6" i="3" s="1"/>
  <c r="Z11" i="3"/>
  <c r="U6" i="3"/>
  <c r="T6" i="3"/>
  <c r="I6" i="3"/>
  <c r="K6" i="3"/>
  <c r="H6" i="3"/>
  <c r="AH6" i="3"/>
  <c r="AE6" i="3"/>
  <c r="J6" i="3"/>
  <c r="S6" i="3"/>
  <c r="AD6" i="3"/>
  <c r="P6" i="3"/>
  <c r="E6" i="3"/>
  <c r="D56" i="3"/>
  <c r="D9" i="3" s="1"/>
  <c r="N65" i="3"/>
  <c r="Z58" i="3"/>
  <c r="G6" i="3"/>
  <c r="Q6" i="3"/>
  <c r="C58" i="3"/>
  <c r="C56" i="3" s="1"/>
  <c r="C11" i="3" s="1"/>
  <c r="AB6" i="3"/>
  <c r="O9" i="3"/>
  <c r="N9" i="3" s="1"/>
  <c r="O56" i="3"/>
  <c r="N58" i="3"/>
  <c r="N56" i="3" s="1"/>
  <c r="N11" i="3" s="1"/>
  <c r="AA56" i="3"/>
  <c r="AC6" i="3"/>
  <c r="R6" i="3"/>
  <c r="H13" i="9"/>
  <c r="H24" i="9" s="1"/>
  <c r="G13" i="9"/>
  <c r="G24" i="9" s="1"/>
  <c r="F24" i="9"/>
  <c r="D103" i="6"/>
  <c r="D96" i="6"/>
  <c r="D94" i="6"/>
  <c r="D89" i="6"/>
  <c r="D81" i="6"/>
  <c r="D75" i="6"/>
  <c r="D73" i="6"/>
  <c r="D68" i="6"/>
  <c r="D67" i="6" s="1"/>
  <c r="D57" i="6"/>
  <c r="D56" i="6" s="1"/>
  <c r="C9" i="3" l="1"/>
  <c r="D6" i="3"/>
  <c r="C6" i="3" s="1"/>
  <c r="Z56" i="3"/>
  <c r="D72" i="6"/>
  <c r="O6" i="3"/>
  <c r="N6" i="3" s="1"/>
  <c r="F57" i="6"/>
  <c r="F56" i="6" s="1"/>
  <c r="E57" i="6"/>
  <c r="E56" i="6" s="1"/>
  <c r="E36" i="7"/>
  <c r="F36" i="7"/>
  <c r="D36" i="7"/>
  <c r="E34" i="7"/>
  <c r="F34" i="7"/>
  <c r="D34" i="7"/>
  <c r="E32" i="7"/>
  <c r="F32" i="7"/>
  <c r="D32" i="7"/>
  <c r="E30" i="7"/>
  <c r="F30" i="7"/>
  <c r="D30" i="7"/>
  <c r="D18" i="7"/>
  <c r="E24" i="7"/>
  <c r="F24" i="7"/>
  <c r="F18" i="7" s="1"/>
  <c r="D24" i="7"/>
  <c r="E5" i="7"/>
  <c r="F5" i="7"/>
  <c r="E18" i="7"/>
  <c r="E19" i="7"/>
  <c r="F19" i="7"/>
  <c r="D19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E15" i="7"/>
  <c r="F15" i="7"/>
  <c r="D15" i="7"/>
  <c r="E12" i="7"/>
  <c r="F12" i="7"/>
  <c r="D12" i="7"/>
  <c r="D50" i="7"/>
  <c r="D48" i="7"/>
  <c r="E9" i="7"/>
  <c r="F9" i="7"/>
  <c r="F8" i="7" s="1"/>
  <c r="D9" i="7"/>
  <c r="D8" i="7" s="1"/>
  <c r="A107" i="7"/>
  <c r="F106" i="7"/>
  <c r="E106" i="7"/>
  <c r="D106" i="7"/>
  <c r="A106" i="7"/>
  <c r="F105" i="7"/>
  <c r="E105" i="7"/>
  <c r="D105" i="7"/>
  <c r="A105" i="7"/>
  <c r="A104" i="7"/>
  <c r="F103" i="7"/>
  <c r="E103" i="7"/>
  <c r="D103" i="7"/>
  <c r="A103" i="7"/>
  <c r="A102" i="7"/>
  <c r="A101" i="7"/>
  <c r="A100" i="7"/>
  <c r="F99" i="7"/>
  <c r="E99" i="7"/>
  <c r="D99" i="7"/>
  <c r="A99" i="7"/>
  <c r="F98" i="7"/>
  <c r="E98" i="7"/>
  <c r="D98" i="7"/>
  <c r="A98" i="7"/>
  <c r="A97" i="7"/>
  <c r="F96" i="7"/>
  <c r="E96" i="7"/>
  <c r="D96" i="7"/>
  <c r="A96" i="7"/>
  <c r="A95" i="7"/>
  <c r="A93" i="7"/>
  <c r="A92" i="7"/>
  <c r="A91" i="7"/>
  <c r="A90" i="7"/>
  <c r="F89" i="7"/>
  <c r="E89" i="7"/>
  <c r="D89" i="7"/>
  <c r="A89" i="7"/>
  <c r="F88" i="7"/>
  <c r="E88" i="7"/>
  <c r="D88" i="7"/>
  <c r="A88" i="7"/>
  <c r="F87" i="7"/>
  <c r="E87" i="7"/>
  <c r="D87" i="7"/>
  <c r="A87" i="7"/>
  <c r="A86" i="7"/>
  <c r="A85" i="7"/>
  <c r="F84" i="7"/>
  <c r="F83" i="7" s="1"/>
  <c r="F82" i="7" s="1"/>
  <c r="E84" i="7"/>
  <c r="E83" i="7" s="1"/>
  <c r="E82" i="7" s="1"/>
  <c r="D84" i="7"/>
  <c r="D83" i="7" s="1"/>
  <c r="D82" i="7" s="1"/>
  <c r="A84" i="7"/>
  <c r="A83" i="7"/>
  <c r="A82" i="7"/>
  <c r="A81" i="7"/>
  <c r="F80" i="7"/>
  <c r="E80" i="7"/>
  <c r="D80" i="7"/>
  <c r="A80" i="7"/>
  <c r="F79" i="7"/>
  <c r="E79" i="7"/>
  <c r="D79" i="7"/>
  <c r="A79" i="7"/>
  <c r="A78" i="7"/>
  <c r="F77" i="7"/>
  <c r="E77" i="7"/>
  <c r="D77" i="7"/>
  <c r="A77" i="7"/>
  <c r="A76" i="7"/>
  <c r="A75" i="7"/>
  <c r="A74" i="7"/>
  <c r="A73" i="7"/>
  <c r="A72" i="7"/>
  <c r="A71" i="7"/>
  <c r="A70" i="7"/>
  <c r="F69" i="7"/>
  <c r="E69" i="7"/>
  <c r="D69" i="7"/>
  <c r="A69" i="7"/>
  <c r="A68" i="7"/>
  <c r="F67" i="7"/>
  <c r="E67" i="7"/>
  <c r="D67" i="7"/>
  <c r="A67" i="7"/>
  <c r="A66" i="7"/>
  <c r="A65" i="7"/>
  <c r="D63" i="7"/>
  <c r="A64" i="7"/>
  <c r="F63" i="7"/>
  <c r="E63" i="7"/>
  <c r="A63" i="7"/>
  <c r="A62" i="7"/>
  <c r="A61" i="7"/>
  <c r="A60" i="7"/>
  <c r="A59" i="7"/>
  <c r="A57" i="7"/>
  <c r="F56" i="7"/>
  <c r="F55" i="7" s="1"/>
  <c r="E56" i="7"/>
  <c r="E55" i="7" s="1"/>
  <c r="A56" i="7"/>
  <c r="A55" i="7"/>
  <c r="A54" i="7"/>
  <c r="F53" i="7"/>
  <c r="E53" i="7"/>
  <c r="D53" i="7"/>
  <c r="A53" i="7"/>
  <c r="A52" i="7"/>
  <c r="A51" i="7"/>
  <c r="F50" i="7"/>
  <c r="E50" i="7"/>
  <c r="A50" i="7"/>
  <c r="A49" i="7"/>
  <c r="F48" i="7"/>
  <c r="E48" i="7"/>
  <c r="A48" i="7"/>
  <c r="A47" i="7"/>
  <c r="A46" i="7"/>
  <c r="F45" i="7"/>
  <c r="E45" i="7"/>
  <c r="D45" i="7"/>
  <c r="A45" i="7"/>
  <c r="A44" i="7"/>
  <c r="F43" i="7"/>
  <c r="E43" i="7"/>
  <c r="D43" i="7"/>
  <c r="A43" i="7"/>
  <c r="A42" i="7"/>
  <c r="A41" i="7"/>
  <c r="A40" i="7"/>
  <c r="A39" i="7"/>
  <c r="A38" i="7"/>
  <c r="A16" i="7"/>
  <c r="A15" i="7"/>
  <c r="A13" i="7"/>
  <c r="A12" i="7"/>
  <c r="A11" i="7"/>
  <c r="A10" i="7"/>
  <c r="A9" i="7"/>
  <c r="E8" i="7"/>
  <c r="A8" i="7"/>
  <c r="A7" i="7"/>
  <c r="F6" i="7"/>
  <c r="E6" i="7"/>
  <c r="D6" i="7"/>
  <c r="D5" i="7" s="1"/>
  <c r="A6" i="7"/>
  <c r="A5" i="7"/>
  <c r="A4" i="7"/>
  <c r="A3" i="7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D79" i="6"/>
  <c r="D78" i="6" s="1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D66" i="6"/>
  <c r="A66" i="6"/>
  <c r="A65" i="6"/>
  <c r="A64" i="6"/>
  <c r="A63" i="6"/>
  <c r="A62" i="6"/>
  <c r="A55" i="6"/>
  <c r="A54" i="6"/>
  <c r="A53" i="6"/>
  <c r="A52" i="6"/>
  <c r="F51" i="6"/>
  <c r="E51" i="6"/>
  <c r="D51" i="6"/>
  <c r="A51" i="6"/>
  <c r="A50" i="6"/>
  <c r="F49" i="6"/>
  <c r="D49" i="6"/>
  <c r="A49" i="6"/>
  <c r="A48" i="6"/>
  <c r="A47" i="6"/>
  <c r="A46" i="6"/>
  <c r="A45" i="6"/>
  <c r="A44" i="6"/>
  <c r="A43" i="6"/>
  <c r="A42" i="6"/>
  <c r="F41" i="6"/>
  <c r="E41" i="6"/>
  <c r="D41" i="6"/>
  <c r="A41" i="6"/>
  <c r="A40" i="6"/>
  <c r="F39" i="6"/>
  <c r="E39" i="6"/>
  <c r="D39" i="6"/>
  <c r="A39" i="6"/>
  <c r="A38" i="6"/>
  <c r="A37" i="6"/>
  <c r="A36" i="6"/>
  <c r="A35" i="6"/>
  <c r="A34" i="6"/>
  <c r="A33" i="6"/>
  <c r="A32" i="6"/>
  <c r="A31" i="6"/>
  <c r="A30" i="6"/>
  <c r="F29" i="6"/>
  <c r="E29" i="6"/>
  <c r="D29" i="6"/>
  <c r="A29" i="6"/>
  <c r="A28" i="6"/>
  <c r="A27" i="6"/>
  <c r="A26" i="6"/>
  <c r="A25" i="6"/>
  <c r="A24" i="6"/>
  <c r="A23" i="6"/>
  <c r="F22" i="6"/>
  <c r="E22" i="6"/>
  <c r="E16" i="6" s="1"/>
  <c r="E3" i="6" s="1"/>
  <c r="E111" i="6" s="1"/>
  <c r="D22" i="6"/>
  <c r="A22" i="6"/>
  <c r="A21" i="6"/>
  <c r="A20" i="6"/>
  <c r="A19" i="6"/>
  <c r="A18" i="6"/>
  <c r="F17" i="6"/>
  <c r="E17" i="6"/>
  <c r="D17" i="6"/>
  <c r="A17" i="6"/>
  <c r="A16" i="6"/>
  <c r="A15" i="6"/>
  <c r="A14" i="6"/>
  <c r="A11" i="6"/>
  <c r="A10" i="6"/>
  <c r="F9" i="6"/>
  <c r="E9" i="6"/>
  <c r="D9" i="6"/>
  <c r="A9" i="6"/>
  <c r="A8" i="6"/>
  <c r="A7" i="6"/>
  <c r="A6" i="6"/>
  <c r="F5" i="6"/>
  <c r="E5" i="6"/>
  <c r="D5" i="6"/>
  <c r="A5" i="6"/>
  <c r="A4" i="6"/>
  <c r="A3" i="6"/>
  <c r="D16" i="6" l="1"/>
  <c r="D71" i="6"/>
  <c r="AA9" i="3"/>
  <c r="E79" i="6"/>
  <c r="E78" i="6" s="1"/>
  <c r="F79" i="6"/>
  <c r="F78" i="6" s="1"/>
  <c r="D63" i="6"/>
  <c r="D62" i="6" s="1"/>
  <c r="D48" i="6"/>
  <c r="F48" i="6"/>
  <c r="E4" i="6"/>
  <c r="F16" i="6"/>
  <c r="F29" i="7"/>
  <c r="E29" i="7"/>
  <c r="D29" i="7"/>
  <c r="F39" i="7"/>
  <c r="F47" i="7"/>
  <c r="E47" i="7"/>
  <c r="D39" i="7"/>
  <c r="D47" i="7"/>
  <c r="E39" i="7"/>
  <c r="E92" i="7"/>
  <c r="E91" i="7" s="1"/>
  <c r="E86" i="7" s="1"/>
  <c r="F11" i="7"/>
  <c r="E66" i="7"/>
  <c r="E62" i="7" s="1"/>
  <c r="F71" i="7"/>
  <c r="D11" i="7"/>
  <c r="E11" i="7"/>
  <c r="D92" i="7"/>
  <c r="D91" i="7" s="1"/>
  <c r="D86" i="7" s="1"/>
  <c r="F92" i="7"/>
  <c r="F91" i="7" s="1"/>
  <c r="F86" i="7" s="1"/>
  <c r="F102" i="7"/>
  <c r="F101" i="7" s="1"/>
  <c r="E71" i="7"/>
  <c r="D102" i="7"/>
  <c r="D101" i="7" s="1"/>
  <c r="E102" i="7"/>
  <c r="E101" i="7" s="1"/>
  <c r="D66" i="7"/>
  <c r="D62" i="7" s="1"/>
  <c r="F66" i="7"/>
  <c r="F62" i="7" s="1"/>
  <c r="E48" i="6"/>
  <c r="D4" i="6"/>
  <c r="F4" i="6"/>
  <c r="D111" i="6" l="1"/>
  <c r="F3" i="7"/>
  <c r="F71" i="6"/>
  <c r="F67" i="6" s="1"/>
  <c r="F63" i="6" s="1"/>
  <c r="F62" i="6" s="1"/>
  <c r="F3" i="6" s="1"/>
  <c r="F111" i="6" s="1"/>
  <c r="Z9" i="3"/>
  <c r="AA6" i="3"/>
  <c r="Z6" i="3" s="1"/>
  <c r="D38" i="7"/>
  <c r="D3" i="7" s="1"/>
  <c r="E71" i="6"/>
  <c r="E67" i="6" s="1"/>
  <c r="E63" i="6" s="1"/>
  <c r="E62" i="6" s="1"/>
  <c r="F38" i="7"/>
  <c r="E38" i="7"/>
  <c r="E3" i="7" s="1"/>
  <c r="F48" i="2" l="1"/>
  <c r="F32" i="2"/>
  <c r="F16" i="2"/>
  <c r="B17" i="2" l="1"/>
  <c r="B33" i="2"/>
  <c r="B49" i="2"/>
</calcChain>
</file>

<file path=xl/sharedStrings.xml><?xml version="1.0" encoding="utf-8"?>
<sst xmlns="http://schemas.openxmlformats.org/spreadsheetml/2006/main" count="621" uniqueCount="368">
  <si>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</si>
  <si>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</si>
  <si>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</si>
  <si>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</si>
  <si>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</si>
  <si>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</si>
  <si>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</si>
  <si>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PLAN PRIHODA I PRIMITAKA</t>
  </si>
  <si>
    <t>u kunama</t>
  </si>
  <si>
    <t>Izvor prihoda i primitaka</t>
  </si>
  <si>
    <t>Oznaka                           rač.iz                                      računskog                                         plana</t>
  </si>
  <si>
    <t>Opći prihodi i primici</t>
  </si>
  <si>
    <t>Vlastiti prihodi</t>
  </si>
  <si>
    <t>Prihodi za posebne namjene</t>
  </si>
  <si>
    <t>Pomoći</t>
  </si>
  <si>
    <t xml:space="preserve">Donacije </t>
  </si>
  <si>
    <t>Namjenski primici od zaduživanja</t>
  </si>
  <si>
    <t>Ukupno (po izvorima)</t>
  </si>
  <si>
    <t>PLAN RASHODA I IZDATAKA</t>
  </si>
  <si>
    <t>Šifra</t>
  </si>
  <si>
    <t>Naziv</t>
  </si>
  <si>
    <t>Donacije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</si>
  <si>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</si>
  <si>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</si>
  <si>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</si>
  <si>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</si>
  <si>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</si>
  <si>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</si>
  <si>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</si>
  <si>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</si>
  <si>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</si>
  <si>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</si>
  <si>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</si>
  <si>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Rashodi za nabavu nefinancijske imovine</t>
  </si>
  <si>
    <t>Materijalna imovina - prirodna bogatstva</t>
  </si>
  <si>
    <t>Knjige, umjetnička djela i ostale izložbene vrijednosti</t>
  </si>
  <si>
    <t>OPĆI DIO</t>
  </si>
  <si>
    <t>PRORAČUNSKI KORISNIK</t>
  </si>
  <si>
    <t>PRIHODI UKUPNO</t>
  </si>
  <si>
    <t>RASHODI UKUPNO</t>
  </si>
  <si>
    <t>A</t>
  </si>
  <si>
    <t>Program</t>
  </si>
  <si>
    <t>len</t>
  </si>
  <si>
    <t>Račun iz računskog plana</t>
  </si>
  <si>
    <t>Račun iz raču.plana</t>
  </si>
  <si>
    <t>Plaće za redovan rad</t>
  </si>
  <si>
    <t>Doprinosi za obvezno zdravstveno osiguranje</t>
  </si>
  <si>
    <t>Uredski materijal i ostali materijalni rashodi</t>
  </si>
  <si>
    <t>Materijal i sirovine</t>
  </si>
  <si>
    <t>Uređaji, strojevi i oprema za ostale namjene</t>
  </si>
  <si>
    <t>Dodatna ulaganja na građevinskim objektima</t>
  </si>
  <si>
    <t>Sitni inventar i auto-gume</t>
  </si>
  <si>
    <t>Usluge tekućeg i investicijskog održavanja</t>
  </si>
  <si>
    <t>3</t>
  </si>
  <si>
    <t>Rashodi poslovanja</t>
  </si>
  <si>
    <t>31</t>
  </si>
  <si>
    <t>311</t>
  </si>
  <si>
    <t>3111</t>
  </si>
  <si>
    <t>3113</t>
  </si>
  <si>
    <t>Plaće za prekovremeni rad</t>
  </si>
  <si>
    <t>3114</t>
  </si>
  <si>
    <t>Plaće za posebne uvjete rada</t>
  </si>
  <si>
    <t>3121</t>
  </si>
  <si>
    <t>3132</t>
  </si>
  <si>
    <t>32</t>
  </si>
  <si>
    <t>321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</si>
  <si>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</si>
  <si>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</si>
  <si>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</si>
  <si>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</si>
  <si>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</si>
  <si>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</si>
  <si>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</si>
  <si>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</si>
  <si>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</si>
  <si>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3221</t>
  </si>
  <si>
    <t>3222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</si>
  <si>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</si>
  <si>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</si>
  <si>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</si>
  <si>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</si>
  <si>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</si>
  <si>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</si>
  <si>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</si>
  <si>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</si>
  <si>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</si>
  <si>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3231</t>
  </si>
  <si>
    <t>Usluge telefona, pošte i prijevoza</t>
  </si>
  <si>
    <t>3232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</si>
  <si>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</si>
  <si>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</si>
  <si>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</si>
  <si>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</si>
  <si>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</si>
  <si>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</si>
  <si>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</si>
  <si>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</si>
  <si>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</si>
  <si>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</si>
  <si>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</si>
  <si>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</si>
  <si>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</si>
  <si>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</si>
  <si>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</si>
  <si>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</si>
  <si>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</si>
  <si>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</si>
  <si>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</si>
  <si>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</si>
  <si>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</si>
  <si>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</si>
  <si>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</si>
  <si>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</si>
  <si>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</si>
  <si>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</si>
  <si>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</si>
  <si>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</si>
  <si>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</si>
  <si>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</si>
  <si>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</si>
  <si>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</si>
  <si>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</si>
  <si>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3423</t>
  </si>
  <si>
    <t>Kamate za primljene kredite i zajmove od kreditnih i ostalih financijskih institucija izvan javnog sektora</t>
  </si>
  <si>
    <t>343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</si>
  <si>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</si>
  <si>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</si>
  <si>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</si>
  <si>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</si>
  <si>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</si>
  <si>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</si>
  <si>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</si>
  <si>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</si>
  <si>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</si>
  <si>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</si>
  <si>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</si>
  <si>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</si>
  <si>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</si>
  <si>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</si>
  <si>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</si>
  <si>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</si>
  <si>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</si>
  <si>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Ostali rashodi</t>
  </si>
  <si>
    <t>Kazne, penali i naknade štete</t>
  </si>
  <si>
    <t>Naknade šteta pravnim i fizičkim osobama</t>
  </si>
  <si>
    <t>Ugovorene kazne i ostale naknade šteta</t>
  </si>
  <si>
    <t>4</t>
  </si>
  <si>
    <t>41</t>
  </si>
  <si>
    <t>Rashodi za nabavu neproizvedene dugotrajne imovine</t>
  </si>
  <si>
    <t>411</t>
  </si>
  <si>
    <t>4111</t>
  </si>
  <si>
    <t>Zemljište</t>
  </si>
  <si>
    <t>412</t>
  </si>
  <si>
    <t>Nematerijalna imovina</t>
  </si>
  <si>
    <t>4123</t>
  </si>
  <si>
    <t>Licence</t>
  </si>
  <si>
    <t>4124</t>
  </si>
  <si>
    <t>Ostala prava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</si>
  <si>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</si>
  <si>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</si>
  <si>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</si>
  <si>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</si>
  <si>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</si>
  <si>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</si>
  <si>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</si>
  <si>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</si>
  <si>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</si>
  <si>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</si>
  <si>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</si>
  <si>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</si>
  <si>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</si>
  <si>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</si>
  <si>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</si>
  <si>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</si>
  <si>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</si>
  <si>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</si>
  <si>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</si>
  <si>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4227</t>
  </si>
  <si>
    <t>423</t>
  </si>
  <si>
    <t>Prijevozna sredstva</t>
  </si>
  <si>
    <t>4231</t>
  </si>
  <si>
    <t>Prijevozna sredstva u cestovnom prometu</t>
  </si>
  <si>
    <t>424</t>
  </si>
  <si>
    <t>4242</t>
  </si>
  <si>
    <t>Umjetnička djela (izložena u galerijama, muzejima i slično)</t>
  </si>
  <si>
    <t>4244</t>
  </si>
  <si>
    <t>Ostale nespomenute izložbene vrijednosti</t>
  </si>
  <si>
    <t>Višegodišnji nasadi i osnovno stado</t>
  </si>
  <si>
    <t>4251</t>
  </si>
  <si>
    <t>Višegodišnji nasadi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</si>
  <si>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</si>
  <si>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</si>
  <si>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</si>
  <si>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</si>
  <si>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</si>
  <si>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</si>
  <si>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</si>
  <si>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</si>
  <si>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</si>
  <si>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</si>
  <si>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</si>
  <si>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</si>
  <si>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</si>
  <si>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</si>
  <si>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</si>
  <si>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</si>
  <si>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</si>
  <si>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</si>
  <si>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</si>
  <si>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45</t>
  </si>
  <si>
    <t>Rashodi za dodatna ulaganja na nefinancijskoj imovini</t>
  </si>
  <si>
    <t>451</t>
  </si>
  <si>
    <t>4511</t>
  </si>
  <si>
    <t>Izdaci za financijsku imovinu i otplate zajmova</t>
  </si>
  <si>
    <t>Prihodi poslovanja</t>
  </si>
  <si>
    <t>Pomoći iz inozemstva i od subjekata unutar općeg proračuna</t>
  </si>
  <si>
    <t>Pomoći od inozemnih vlada</t>
  </si>
  <si>
    <t>Tekuće pomoći od inozemnih vlada</t>
  </si>
  <si>
    <t>Tekuće pomoći od inozemnih vlada u EU</t>
  </si>
  <si>
    <t>Pomoći od međunarodnih organizacija te institucija i tijela EU</t>
  </si>
  <si>
    <t>Tekuće pomoći od međunarodnih organizacija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</si>
  <si>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</si>
  <si>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</si>
  <si>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</si>
  <si>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</si>
  <si>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</si>
  <si>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</si>
  <si>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Kamate na oročena sredstva</t>
  </si>
  <si>
    <t>Kamate na depozite po viđenju</t>
  </si>
  <si>
    <t>Prihodi od pozitivnih tečajnih razlika i razlika zbog primjene valutne klauzule</t>
  </si>
  <si>
    <t>Prihodi od pozitivnih tečajnih razlika</t>
  </si>
  <si>
    <t>Ostali prihodi od financijske imovine</t>
  </si>
  <si>
    <t>Prihodi od nefinancijske imovine</t>
  </si>
  <si>
    <t>Naknade za koncesije</t>
  </si>
  <si>
    <t>Naknade za koncesije za obavljanje javne zdravstvene službe i ostale koncesije</t>
  </si>
  <si>
    <t>Prihodi od zakupa i iznajmljivanja imovine</t>
  </si>
  <si>
    <t>Prihodi od zakupa poslovnih objekata</t>
  </si>
  <si>
    <t>Ostali prihodi od zakupa i iznajmljivanja imovine</t>
  </si>
  <si>
    <t>Ostali prihodi od nefinancijske imovine</t>
  </si>
  <si>
    <t>Prihodi od upravnih i administrativnih pristojbi, pristojbi po posebnim propisima i naknada</t>
  </si>
  <si>
    <t>Prihodi po posebnim propisima</t>
  </si>
  <si>
    <t>Ostali nespomenuti prihodi</t>
  </si>
  <si>
    <t>Prihodi s naslova osiguranja, refundacije štete i totalne štete</t>
  </si>
  <si>
    <t>Ostali prihodi za posebne namjene</t>
  </si>
  <si>
    <t>Ostali nespomenuti prihodi po posebnim propisima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</si>
  <si>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</si>
  <si>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</si>
  <si>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</si>
  <si>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</t>
  </si>
  <si>
    <t>Tekuće donacije</t>
  </si>
  <si>
    <t>Tekuće donacije od ostalih subjekata izvan općeg proračuna</t>
  </si>
  <si>
    <t>Kapitalne donacije</t>
  </si>
  <si>
    <t>Kapitalne donacije od neprofitnih organizacija</t>
  </si>
  <si>
    <t>Prihodi iz nadležnog proračuna i od HZZO-a na temelju ugovornih obaveza</t>
  </si>
  <si>
    <t xml:space="preserve">Prihodi iz nadležnog proračuna za financiranje redovne djelatnosti proračunskih korisnika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</si>
  <si>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</si>
  <si>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</si>
  <si>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</si>
  <si>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>Prihodi HZZO-a na temelju ugovornih obaveza</t>
  </si>
  <si>
    <t>Kazne, upravne mjere i ostali prihodi</t>
  </si>
  <si>
    <t>Ostali prihodi</t>
  </si>
  <si>
    <t>Prihodi od prodaje nefinancijske imovine</t>
  </si>
  <si>
    <t>Prihodi od prodaje neproizvedene dugotrajne imovine</t>
  </si>
  <si>
    <t>Prihodi od prodaje materijalne imovine - prirodnih bogatstava</t>
  </si>
  <si>
    <t>Poljoprivredno zemljište</t>
  </si>
  <si>
    <t>Prihodi od prodaje proizvedene dugotrajne imovine</t>
  </si>
  <si>
    <t>Prihodi od prodaje građevinskih objekata</t>
  </si>
  <si>
    <t>Stambeni objekti</t>
  </si>
  <si>
    <t>Ostali stambeni objekti</t>
  </si>
  <si>
    <t>Uredski objekti</t>
  </si>
  <si>
    <t>Prihodi od prodaje prijevoznih sredstava</t>
  </si>
  <si>
    <t>Osobni automobili</t>
  </si>
  <si>
    <t>Primici od financijske imovine i zaduživanja</t>
  </si>
  <si>
    <t>Primici od zaduživanja</t>
  </si>
  <si>
    <t xml:space="preserve">Primljeni krediti i zajmovi od kreditnih i ostalih financijskih institucija izvan javnog sektora </t>
  </si>
  <si>
    <t>Primljeni krediti od tuzemnih kreditnih institucija izvan javnog sektora</t>
  </si>
  <si>
    <t>Primljeni zajmovi od drugih razina vlasti</t>
  </si>
  <si>
    <t>Primljeni zajmovi od državnog proračuna</t>
  </si>
  <si>
    <t>Primljeni zajmovi od državnog proračuna - dugoročni</t>
  </si>
  <si>
    <t>PRIHODI OD PRODAJE NEFINANCIJSKE IMOVINE</t>
  </si>
  <si>
    <t>Prihodi od prodaje nefinancijske imovine i nadoknade šteta s osnova osiguranja</t>
  </si>
  <si>
    <t>Tekuće pomoći iz državnog proračuna proračunskim korisnicima proračuna JLP(R)S</t>
  </si>
  <si>
    <t>Tekuće pomoći proračunskim korisnicima iz proračuna JLP(R)S koji im nije nadležan</t>
  </si>
  <si>
    <t>Kapitalne pomoći iz državnog proračuna proračunskim korisnicima proračuna JLP(R)S</t>
  </si>
  <si>
    <t>Kapitalne pomoći proračunskim korisnicima iz proračuna JLP(R)S koji im nije nadležan</t>
  </si>
  <si>
    <t>Tekuće pomoći iz državnog proračuna temeljem prijenosa EU sredstava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</si>
  <si>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</si>
  <si>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</si>
  <si>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</si>
  <si>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</si>
  <si>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>Tekuće pomoći od izvanproračunskog korisnika temeljem prijenosa EU sredstava</t>
  </si>
  <si>
    <t>Kapitalne pomoći iz državnog proračuna temeljem prijenosa EU sredstava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</si>
  <si>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</si>
  <si>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</si>
  <si>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</si>
  <si>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</si>
  <si>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>Kapitalne pomoći od izvanproračunskog korisnika temeljem prijenosa EU sredstava</t>
  </si>
  <si>
    <t>Prijenosi između proračunskih korisnika istog proračuna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</si>
  <si>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</si>
  <si>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</si>
  <si>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</si>
  <si>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</si>
  <si>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Pomoći temeljem prijenosa EU sredstava</t>
  </si>
  <si>
    <t>Tekuće pomoći temeljem prijenosa EU sredstava</t>
  </si>
  <si>
    <t>Kapitalne pomoći temeljem prijenosa EU sredstava</t>
  </si>
  <si>
    <t>Naknade građanima i kućanstvima iz EU sredstava</t>
  </si>
  <si>
    <t>369</t>
  </si>
  <si>
    <t>3691</t>
  </si>
  <si>
    <t>3692</t>
  </si>
  <si>
    <t>3693</t>
  </si>
  <si>
    <t>3694</t>
  </si>
  <si>
    <t>Prenesena sredstva iz prethodne godine</t>
  </si>
  <si>
    <t>Pomoći dane u inozemstvo i unutar općeg proračuna</t>
  </si>
  <si>
    <t>RASHODI ZA NABAVU NEFINANCIJSKE IMOVINE</t>
  </si>
  <si>
    <t>UKUPAN DONOS VIŠKA/MANJKA IZ PRETHODNE(IH) GODINA</t>
  </si>
  <si>
    <t>VIŠAK/MANJAK IZ PRETHODNE(IH) GODINE KOJI ĆE SE POKRITI/RASPOREDITI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</si>
  <si>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</si>
  <si>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Ukupno prihodi i primici za 2020.</t>
  </si>
  <si>
    <t>4302 Zakonski standard ustanova socijalne skrbi</t>
  </si>
  <si>
    <t>Redovna djelatnost domova za starije osobe</t>
  </si>
  <si>
    <t>Rashodi za zaspolene</t>
  </si>
  <si>
    <t>Materijal i djel.za tekuće i investic. održavanje</t>
  </si>
  <si>
    <t>Radno-okupacione aktivnosti korisnika u ustanovama socijalne skrbi PGŽ</t>
  </si>
  <si>
    <t>Edukacija djelatnika domova za starije osobe</t>
  </si>
  <si>
    <t>Programi županijskih u ustanova iznad zakonskog standradra</t>
  </si>
  <si>
    <t>Doprinosi za mirovinsko osiguranje</t>
  </si>
  <si>
    <t>Naknade za prijevoz,za rad na terenu i odvojeni život</t>
  </si>
  <si>
    <t>Sitan inventar i auto gume</t>
  </si>
  <si>
    <t>Službena, radna i zaštitna odjeća</t>
  </si>
  <si>
    <t>Nakande troškova osobama izvan radnog odnosa</t>
  </si>
  <si>
    <t>Ostali nespomenuti rashodi poslovnja</t>
  </si>
  <si>
    <t>SVEUKUPNO</t>
  </si>
  <si>
    <t>Sufinanciranje cijene usluge, participacije i slično</t>
  </si>
  <si>
    <t>Stambeni objekti za zaposlene</t>
  </si>
  <si>
    <t>Doprinos za mirovinsko osiguranje</t>
  </si>
  <si>
    <t>2021.</t>
  </si>
  <si>
    <t>Ukupno prihodi i primici za 2021.</t>
  </si>
  <si>
    <t>PROJEKCIJA PLANA ZA 2022.</t>
  </si>
  <si>
    <t>Naknade za rad prestavničkih tijela, povjerenstava i slično</t>
  </si>
  <si>
    <t>Projekcija 2022.</t>
  </si>
  <si>
    <t>2022.</t>
  </si>
  <si>
    <t>Ukupno prihodi i primici za 2022.</t>
  </si>
  <si>
    <t>Prijedlog plana 
za 2020.</t>
  </si>
  <si>
    <t>Projekcija plana
za 2021.</t>
  </si>
  <si>
    <t>Projekcija plana 
za 2022.</t>
  </si>
  <si>
    <t>Dodatna ulaganja na građevinskim objektima II Faza Park Senior</t>
  </si>
  <si>
    <t>PRIJEDLOG PLANA ZA 2021.</t>
  </si>
  <si>
    <t>PROJEKCIJA PLANA ZA 2023.</t>
  </si>
  <si>
    <t>Računala i računalna oprema</t>
  </si>
  <si>
    <t>K</t>
  </si>
  <si>
    <t>Adaptacija i rekonstrukcija objekata ustanova socijalne skrbi</t>
  </si>
  <si>
    <t>Ostale plaće u naravi</t>
  </si>
  <si>
    <t>ostale plaće u naravi</t>
  </si>
  <si>
    <t>Uredski namještaj</t>
  </si>
  <si>
    <t>Računala i računarska oprema</t>
  </si>
  <si>
    <t>Radio i TV prijamnici</t>
  </si>
  <si>
    <t>Radio i Tv prijamnici</t>
  </si>
  <si>
    <t>Tadio i TV prijamnici</t>
  </si>
  <si>
    <t>PRIJEDLOG FINANCIJSKOG PLANA (proračunski korisnik) ZA 2021. I                                                                                                                                                PROJEKCIJA PLANA ZA  2022. I 2023. GODINU</t>
  </si>
  <si>
    <t>Plan 2021.</t>
  </si>
  <si>
    <t>Projekcija 2023.</t>
  </si>
  <si>
    <t>2023.</t>
  </si>
  <si>
    <t>Prijedlog plana 
za 2021.</t>
  </si>
  <si>
    <t>Projekcija plana
za 2022.</t>
  </si>
  <si>
    <t>Projekcija plana 
za 2023.</t>
  </si>
  <si>
    <t>Projekcija plana 
za 2024.</t>
  </si>
  <si>
    <t>Medicinska oprema</t>
  </si>
  <si>
    <t>UKUPNO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</si>
</sst>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n&quot;_-;\-* #,##0.00\ &quot;kn&quot;_-;_-* &quot;-&quot;??\ &quot;kn&quot;_-;_-@_-"/>
  </numFmts>
  <fonts count="64" x14ac:knownFonts="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7.5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7.5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4"/>
      <color rgb="FFFF0000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ACF8A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2" fillId="0" borderId="0"/>
    <xf numFmtId="0" fontId="14" fillId="0" borderId="0"/>
    <xf numFmtId="0" fontId="22" fillId="0" borderId="0"/>
  </cellStyleXfs>
  <cellXfs count="272">
    <xf numFmtId="0" fontId="0" fillId="0" borderId="0" xfId="0" applyNumberFormat="1" applyFill="1" applyBorder="1" applyAlignment="1" applyProtection="1"/>
    <xf numFmtId="0" fontId="18" fillId="0" borderId="0" xfId="0" applyFont="1"/>
    <xf numFmtId="0" fontId="20" fillId="18" borderId="0" xfId="0" applyNumberFormat="1" applyFont="1" applyFill="1" applyBorder="1" applyAlignment="1" applyProtection="1"/>
    <xf numFmtId="1" fontId="18" fillId="0" borderId="10" xfId="0" applyNumberFormat="1" applyFont="1" applyBorder="1" applyAlignment="1">
      <alignment horizontal="left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2" xfId="0" applyNumberFormat="1" applyFont="1" applyBorder="1"/>
    <xf numFmtId="3" fontId="18" fillId="0" borderId="12" xfId="0" applyNumberFormat="1" applyFont="1" applyBorder="1" applyAlignment="1">
      <alignment horizontal="center" wrapText="1"/>
    </xf>
    <xf numFmtId="3" fontId="18" fillId="0" borderId="12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3" fillId="18" borderId="15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/>
    </xf>
    <xf numFmtId="0" fontId="19" fillId="0" borderId="1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1" fontId="18" fillId="0" borderId="20" xfId="0" applyNumberFormat="1" applyFont="1" applyBorder="1" applyAlignment="1">
      <alignment horizontal="left" wrapText="1"/>
    </xf>
    <xf numFmtId="3" fontId="18" fillId="0" borderId="21" xfId="0" applyNumberFormat="1" applyFont="1" applyBorder="1"/>
    <xf numFmtId="3" fontId="18" fillId="0" borderId="22" xfId="0" applyNumberFormat="1" applyFont="1" applyBorder="1"/>
    <xf numFmtId="3" fontId="18" fillId="0" borderId="23" xfId="0" applyNumberFormat="1" applyFont="1" applyBorder="1"/>
    <xf numFmtId="3" fontId="18" fillId="0" borderId="24" xfId="0" applyNumberFormat="1" applyFont="1" applyBorder="1"/>
    <xf numFmtId="1" fontId="18" fillId="0" borderId="20" xfId="0" applyNumberFormat="1" applyFont="1" applyBorder="1" applyAlignment="1">
      <alignment horizontal="right" wrapText="1"/>
    </xf>
    <xf numFmtId="1" fontId="18" fillId="0" borderId="20" xfId="0" applyNumberFormat="1" applyFont="1" applyBorder="1" applyAlignment="1">
      <alignment wrapText="1"/>
    </xf>
    <xf numFmtId="1" fontId="18" fillId="0" borderId="25" xfId="0" applyNumberFormat="1" applyFont="1" applyBorder="1" applyAlignment="1">
      <alignment wrapText="1"/>
    </xf>
    <xf numFmtId="3" fontId="18" fillId="0" borderId="26" xfId="0" applyNumberFormat="1" applyFont="1" applyBorder="1"/>
    <xf numFmtId="3" fontId="18" fillId="0" borderId="27" xfId="0" applyNumberFormat="1" applyFont="1" applyBorder="1"/>
    <xf numFmtId="3" fontId="18" fillId="0" borderId="28" xfId="0" applyNumberFormat="1" applyFont="1" applyBorder="1"/>
    <xf numFmtId="3" fontId="18" fillId="0" borderId="29" xfId="0" applyNumberFormat="1" applyFont="1" applyBorder="1"/>
    <xf numFmtId="1" fontId="19" fillId="0" borderId="30" xfId="0" applyNumberFormat="1" applyFont="1" applyBorder="1" applyAlignment="1">
      <alignment wrapText="1"/>
    </xf>
    <xf numFmtId="3" fontId="18" fillId="0" borderId="31" xfId="0" applyNumberFormat="1" applyFont="1" applyBorder="1"/>
    <xf numFmtId="3" fontId="18" fillId="0" borderId="30" xfId="0" applyNumberFormat="1" applyFont="1" applyBorder="1"/>
    <xf numFmtId="3" fontId="18" fillId="0" borderId="32" xfId="0" applyNumberFormat="1" applyFont="1" applyBorder="1"/>
    <xf numFmtId="3" fontId="18" fillId="0" borderId="33" xfId="0" applyNumberFormat="1" applyFont="1" applyBorder="1"/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5" fillId="0" borderId="0" xfId="0" quotePrefix="1" applyNumberFormat="1" applyFont="1" applyFill="1" applyBorder="1" applyAlignment="1" applyProtection="1">
      <alignment horizontal="center" vertical="center"/>
    </xf>
    <xf numFmtId="3" fontId="25" fillId="0" borderId="0" xfId="0" applyNumberFormat="1" applyFont="1" applyFill="1" applyBorder="1" applyAlignment="1" applyProtection="1"/>
    <xf numFmtId="0" fontId="24" fillId="0" borderId="15" xfId="0" quotePrefix="1" applyNumberFormat="1" applyFont="1" applyFill="1" applyBorder="1" applyAlignment="1" applyProtection="1">
      <alignment horizontal="left" vertical="center"/>
    </xf>
    <xf numFmtId="0" fontId="22" fillId="0" borderId="0" xfId="0" quotePrefix="1" applyNumberFormat="1" applyFont="1" applyFill="1" applyBorder="1" applyAlignment="1" applyProtection="1">
      <alignment horizontal="center" vertical="center"/>
    </xf>
    <xf numFmtId="3" fontId="22" fillId="0" borderId="0" xfId="0" quotePrefix="1" applyNumberFormat="1" applyFont="1" applyFill="1" applyBorder="1" applyAlignment="1" applyProtection="1">
      <alignment horizontal="left"/>
    </xf>
    <xf numFmtId="3" fontId="24" fillId="0" borderId="0" xfId="0" quotePrefix="1" applyNumberFormat="1" applyFont="1" applyFill="1" applyBorder="1" applyAlignment="1" applyProtection="1">
      <alignment horizontal="left"/>
    </xf>
    <xf numFmtId="3" fontId="22" fillId="0" borderId="0" xfId="0" applyNumberFormat="1" applyFont="1" applyFill="1" applyBorder="1" applyAlignment="1" applyProtection="1"/>
    <xf numFmtId="3" fontId="24" fillId="0" borderId="0" xfId="0" quotePrefix="1" applyNumberFormat="1" applyFont="1" applyFill="1" applyBorder="1" applyAlignment="1" applyProtection="1">
      <alignment horizontal="left" wrapText="1"/>
    </xf>
    <xf numFmtId="3" fontId="24" fillId="0" borderId="0" xfId="0" applyNumberFormat="1" applyFont="1" applyFill="1" applyBorder="1" applyAlignment="1" applyProtection="1"/>
    <xf numFmtId="3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quotePrefix="1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/>
    </xf>
    <xf numFmtId="0" fontId="21" fillId="18" borderId="0" xfId="0" applyNumberFormat="1" applyFont="1" applyFill="1" applyBorder="1" applyAlignment="1" applyProtection="1">
      <alignment horizontal="center"/>
    </xf>
    <xf numFmtId="0" fontId="30" fillId="0" borderId="0" xfId="0" applyNumberFormat="1" applyFont="1" applyFill="1" applyBorder="1" applyAlignment="1" applyProtection="1">
      <alignment wrapText="1"/>
    </xf>
    <xf numFmtId="0" fontId="20" fillId="18" borderId="0" xfId="0" applyNumberFormat="1" applyFont="1" applyFill="1" applyBorder="1" applyAlignment="1" applyProtection="1">
      <alignment wrapText="1"/>
    </xf>
    <xf numFmtId="1" fontId="19" fillId="19" borderId="10" xfId="0" applyNumberFormat="1" applyFont="1" applyFill="1" applyBorder="1" applyAlignment="1">
      <alignment horizontal="right" vertical="top" wrapText="1"/>
    </xf>
    <xf numFmtId="1" fontId="19" fillId="19" borderId="35" xfId="0" applyNumberFormat="1" applyFont="1" applyFill="1" applyBorder="1" applyAlignment="1">
      <alignment horizontal="left" wrapText="1"/>
    </xf>
    <xf numFmtId="1" fontId="19" fillId="0" borderId="10" xfId="0" applyNumberFormat="1" applyFont="1" applyFill="1" applyBorder="1" applyAlignment="1">
      <alignment horizontal="right" vertical="top" wrapText="1"/>
    </xf>
    <xf numFmtId="1" fontId="19" fillId="0" borderId="35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vertical="center" wrapText="1"/>
    </xf>
    <xf numFmtId="0" fontId="33" fillId="0" borderId="0" xfId="42" applyFont="1" applyAlignment="1">
      <alignment horizontal="right" vertical="center"/>
    </xf>
    <xf numFmtId="0" fontId="31" fillId="0" borderId="0" xfId="42" applyFont="1" applyAlignment="1">
      <alignment horizontal="right" vertical="center"/>
    </xf>
    <xf numFmtId="4" fontId="35" fillId="20" borderId="38" xfId="42" applyNumberFormat="1" applyFont="1" applyFill="1" applyBorder="1" applyAlignment="1">
      <alignment vertical="center" wrapText="1"/>
    </xf>
    <xf numFmtId="0" fontId="31" fillId="0" borderId="0" xfId="42" applyFont="1" applyAlignment="1">
      <alignment horizontal="left" indent="1"/>
    </xf>
    <xf numFmtId="0" fontId="36" fillId="0" borderId="0" xfId="42" applyFont="1" applyAlignment="1">
      <alignment horizontal="right" vertical="center"/>
    </xf>
    <xf numFmtId="0" fontId="36" fillId="0" borderId="0" xfId="42" applyFont="1" applyAlignment="1">
      <alignment horizontal="left" indent="1"/>
    </xf>
    <xf numFmtId="4" fontId="37" fillId="20" borderId="38" xfId="42" applyNumberFormat="1" applyFont="1" applyFill="1" applyBorder="1" applyAlignment="1">
      <alignment vertical="center" wrapText="1"/>
    </xf>
    <xf numFmtId="0" fontId="34" fillId="0" borderId="0" xfId="42" applyFont="1" applyAlignment="1">
      <alignment horizontal="left" vertical="center"/>
    </xf>
    <xf numFmtId="0" fontId="19" fillId="20" borderId="38" xfId="42" applyFont="1" applyFill="1" applyBorder="1" applyAlignment="1">
      <alignment horizontal="left" vertical="center" wrapText="1"/>
    </xf>
    <xf numFmtId="0" fontId="18" fillId="20" borderId="38" xfId="42" applyFont="1" applyFill="1" applyBorder="1" applyAlignment="1">
      <alignment horizontal="left" vertical="center" wrapText="1"/>
    </xf>
    <xf numFmtId="0" fontId="19" fillId="0" borderId="37" xfId="42" applyFont="1" applyBorder="1" applyAlignment="1">
      <alignment horizontal="center" vertical="center" wrapText="1"/>
    </xf>
    <xf numFmtId="0" fontId="33" fillId="0" borderId="0" xfId="42" applyFont="1" applyAlignment="1">
      <alignment horizontal="left" indent="1"/>
    </xf>
    <xf numFmtId="0" fontId="35" fillId="0" borderId="37" xfId="42" applyFont="1" applyBorder="1" applyAlignment="1">
      <alignment horizontal="center" vertical="center" wrapText="1"/>
    </xf>
    <xf numFmtId="4" fontId="38" fillId="20" borderId="38" xfId="42" applyNumberFormat="1" applyFont="1" applyFill="1" applyBorder="1" applyAlignment="1">
      <alignment vertical="center" wrapText="1"/>
    </xf>
    <xf numFmtId="0" fontId="33" fillId="0" borderId="0" xfId="42" applyFont="1" applyAlignment="1">
      <alignment horizontal="left" indent="4"/>
    </xf>
    <xf numFmtId="4" fontId="41" fillId="20" borderId="38" xfId="42" applyNumberFormat="1" applyFont="1" applyFill="1" applyBorder="1" applyAlignment="1">
      <alignment vertical="center" wrapText="1"/>
    </xf>
    <xf numFmtId="0" fontId="42" fillId="0" borderId="0" xfId="42" applyFont="1" applyAlignment="1">
      <alignment horizontal="left" indent="4"/>
    </xf>
    <xf numFmtId="0" fontId="33" fillId="0" borderId="0" xfId="42" applyFont="1" applyAlignment="1"/>
    <xf numFmtId="0" fontId="35" fillId="20" borderId="38" xfId="42" applyFont="1" applyFill="1" applyBorder="1" applyAlignment="1">
      <alignment horizontal="left" wrapText="1" indent="4"/>
    </xf>
    <xf numFmtId="4" fontId="35" fillId="20" borderId="38" xfId="42" applyNumberFormat="1" applyFont="1" applyFill="1" applyBorder="1" applyAlignment="1">
      <alignment horizontal="right" wrapText="1"/>
    </xf>
    <xf numFmtId="4" fontId="43" fillId="20" borderId="38" xfId="42" applyNumberFormat="1" applyFont="1" applyFill="1" applyBorder="1" applyAlignment="1">
      <alignment horizontal="right" wrapText="1"/>
    </xf>
    <xf numFmtId="4" fontId="38" fillId="20" borderId="38" xfId="42" applyNumberFormat="1" applyFont="1" applyFill="1" applyBorder="1" applyAlignment="1">
      <alignment horizontal="right" wrapText="1"/>
    </xf>
    <xf numFmtId="0" fontId="33" fillId="0" borderId="0" xfId="42" applyFont="1" applyAlignment="1">
      <alignment horizontal="right"/>
    </xf>
    <xf numFmtId="0" fontId="24" fillId="21" borderId="0" xfId="0" applyNumberFormat="1" applyFont="1" applyFill="1" applyBorder="1" applyAlignment="1" applyProtection="1">
      <alignment horizontal="center"/>
    </xf>
    <xf numFmtId="0" fontId="24" fillId="21" borderId="0" xfId="0" applyNumberFormat="1" applyFont="1" applyFill="1" applyBorder="1" applyAlignment="1" applyProtection="1">
      <alignment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2" fillId="0" borderId="0" xfId="0" quotePrefix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4" fillId="0" borderId="0" xfId="0" quotePrefix="1" applyFont="1" applyBorder="1" applyAlignment="1">
      <alignment horizontal="left" vertical="center" wrapText="1"/>
    </xf>
    <xf numFmtId="0" fontId="22" fillId="0" borderId="0" xfId="0" quotePrefix="1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4" fillId="0" borderId="15" xfId="0" quotePrefix="1" applyFont="1" applyBorder="1" applyAlignment="1">
      <alignment horizontal="left" vertical="center" wrapText="1"/>
    </xf>
    <xf numFmtId="0" fontId="24" fillId="0" borderId="15" xfId="0" quotePrefix="1" applyFont="1" applyBorder="1" applyAlignment="1">
      <alignment horizontal="center" vertical="center" wrapText="1"/>
    </xf>
    <xf numFmtId="0" fontId="26" fillId="0" borderId="36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44" fillId="20" borderId="38" xfId="42" applyFont="1" applyFill="1" applyBorder="1" applyAlignment="1">
      <alignment horizontal="left" wrapText="1" indent="5"/>
    </xf>
    <xf numFmtId="0" fontId="45" fillId="20" borderId="38" xfId="42" applyFont="1" applyFill="1" applyBorder="1" applyAlignment="1">
      <alignment horizontal="left" wrapText="1" indent="5"/>
    </xf>
    <xf numFmtId="4" fontId="43" fillId="20" borderId="3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right" vertical="center"/>
    </xf>
    <xf numFmtId="0" fontId="47" fillId="20" borderId="38" xfId="42" applyFont="1" applyFill="1" applyBorder="1" applyAlignment="1">
      <alignment horizontal="left" vertical="center" wrapText="1"/>
    </xf>
    <xf numFmtId="4" fontId="39" fillId="20" borderId="3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left" indent="1"/>
    </xf>
    <xf numFmtId="4" fontId="49" fillId="20" borderId="38" xfId="42" applyNumberFormat="1" applyFont="1" applyFill="1" applyBorder="1" applyAlignment="1">
      <alignment vertical="center" wrapText="1"/>
    </xf>
    <xf numFmtId="0" fontId="48" fillId="0" borderId="0" xfId="42" applyFont="1" applyAlignment="1">
      <alignment horizontal="left" indent="1"/>
    </xf>
    <xf numFmtId="0" fontId="39" fillId="20" borderId="38" xfId="42" applyFont="1" applyFill="1" applyBorder="1" applyAlignment="1">
      <alignment vertical="center" wrapText="1"/>
    </xf>
    <xf numFmtId="0" fontId="35" fillId="0" borderId="37" xfId="42" applyFont="1" applyBorder="1" applyAlignment="1">
      <alignment horizontal="left" vertical="center" wrapText="1"/>
    </xf>
    <xf numFmtId="0" fontId="35" fillId="20" borderId="38" xfId="42" applyFont="1" applyFill="1" applyBorder="1" applyAlignment="1">
      <alignment horizontal="left" wrapText="1"/>
    </xf>
    <xf numFmtId="0" fontId="33" fillId="0" borderId="0" xfId="42" applyFont="1" applyAlignment="1">
      <alignment horizontal="left"/>
    </xf>
    <xf numFmtId="0" fontId="44" fillId="20" borderId="38" xfId="42" applyFont="1" applyFill="1" applyBorder="1" applyAlignment="1">
      <alignment horizontal="left" wrapText="1"/>
    </xf>
    <xf numFmtId="0" fontId="37" fillId="20" borderId="38" xfId="42" applyFont="1" applyFill="1" applyBorder="1" applyAlignment="1">
      <alignment horizontal="left" wrapText="1"/>
    </xf>
    <xf numFmtId="0" fontId="40" fillId="20" borderId="38" xfId="42" applyFont="1" applyFill="1" applyBorder="1" applyAlignment="1">
      <alignment horizontal="left" wrapText="1"/>
    </xf>
    <xf numFmtId="0" fontId="35" fillId="0" borderId="37" xfId="42" applyFont="1" applyBorder="1" applyAlignment="1">
      <alignment vertical="center" wrapText="1"/>
    </xf>
    <xf numFmtId="0" fontId="35" fillId="20" borderId="38" xfId="42" applyFont="1" applyFill="1" applyBorder="1" applyAlignment="1">
      <alignment wrapText="1"/>
    </xf>
    <xf numFmtId="0" fontId="44" fillId="20" borderId="38" xfId="42" applyFont="1" applyFill="1" applyBorder="1" applyAlignment="1">
      <alignment wrapText="1"/>
    </xf>
    <xf numFmtId="0" fontId="45" fillId="20" borderId="38" xfId="42" applyFont="1" applyFill="1" applyBorder="1" applyAlignment="1">
      <alignment wrapText="1"/>
    </xf>
    <xf numFmtId="0" fontId="24" fillId="22" borderId="0" xfId="0" applyNumberFormat="1" applyFont="1" applyFill="1" applyBorder="1" applyAlignment="1" applyProtection="1">
      <alignment horizontal="left"/>
    </xf>
    <xf numFmtId="0" fontId="24" fillId="22" borderId="0" xfId="0" applyNumberFormat="1" applyFont="1" applyFill="1" applyBorder="1" applyAlignment="1" applyProtection="1">
      <alignment wrapText="1"/>
    </xf>
    <xf numFmtId="0" fontId="24" fillId="22" borderId="0" xfId="0" applyNumberFormat="1" applyFont="1" applyFill="1" applyBorder="1" applyAlignment="1" applyProtection="1"/>
    <xf numFmtId="0" fontId="23" fillId="23" borderId="16" xfId="0" applyNumberFormat="1" applyFont="1" applyFill="1" applyBorder="1" applyAlignment="1" applyProtection="1">
      <alignment horizontal="center" vertical="center" wrapText="1"/>
    </xf>
    <xf numFmtId="0" fontId="24" fillId="24" borderId="16" xfId="0" applyNumberFormat="1" applyFont="1" applyFill="1" applyBorder="1" applyAlignment="1" applyProtection="1">
      <alignment horizontal="center" vertical="center" wrapText="1"/>
    </xf>
    <xf numFmtId="0" fontId="23" fillId="24" borderId="16" xfId="0" applyNumberFormat="1" applyFont="1" applyFill="1" applyBorder="1" applyAlignment="1" applyProtection="1">
      <alignment horizontal="center" vertical="center" wrapText="1"/>
    </xf>
    <xf numFmtId="0" fontId="24" fillId="25" borderId="16" xfId="0" applyNumberFormat="1" applyFont="1" applyFill="1" applyBorder="1" applyAlignment="1" applyProtection="1">
      <alignment horizontal="center" vertical="center" wrapText="1"/>
    </xf>
    <xf numFmtId="0" fontId="23" fillId="25" borderId="16" xfId="0" applyNumberFormat="1" applyFont="1" applyFill="1" applyBorder="1" applyAlignment="1" applyProtection="1">
      <alignment horizontal="center" vertical="center" wrapText="1"/>
    </xf>
    <xf numFmtId="0" fontId="33" fillId="0" borderId="0" xfId="42" applyFont="1" applyAlignment="1">
      <alignment horizontal="left" indent="1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19" fillId="0" borderId="39" xfId="0" applyFont="1" applyBorder="1" applyAlignment="1">
      <alignment vertical="center" wrapText="1"/>
    </xf>
    <xf numFmtId="0" fontId="27" fillId="0" borderId="0" xfId="0" applyNumberFormat="1" applyFont="1" applyFill="1" applyBorder="1" applyAlignment="1" applyProtection="1"/>
    <xf numFmtId="0" fontId="51" fillId="0" borderId="0" xfId="0" applyNumberFormat="1" applyFont="1" applyFill="1" applyBorder="1" applyAlignment="1" applyProtection="1">
      <alignment horizontal="left" wrapText="1"/>
    </xf>
    <xf numFmtId="0" fontId="50" fillId="0" borderId="0" xfId="0" applyNumberFormat="1" applyFont="1" applyFill="1" applyBorder="1" applyAlignment="1" applyProtection="1">
      <alignment wrapText="1"/>
    </xf>
    <xf numFmtId="0" fontId="26" fillId="0" borderId="34" xfId="0" quotePrefix="1" applyFont="1" applyBorder="1" applyAlignment="1">
      <alignment horizontal="left" wrapText="1"/>
    </xf>
    <xf numFmtId="0" fontId="26" fillId="0" borderId="15" xfId="0" quotePrefix="1" applyFont="1" applyBorder="1" applyAlignment="1">
      <alignment horizontal="left" wrapText="1"/>
    </xf>
    <xf numFmtId="0" fontId="26" fillId="0" borderId="15" xfId="0" quotePrefix="1" applyFont="1" applyBorder="1" applyAlignment="1">
      <alignment horizontal="center" wrapText="1"/>
    </xf>
    <xf numFmtId="0" fontId="26" fillId="0" borderId="15" xfId="0" quotePrefix="1" applyNumberFormat="1" applyFont="1" applyFill="1" applyBorder="1" applyAlignment="1" applyProtection="1">
      <alignment horizontal="left"/>
    </xf>
    <xf numFmtId="0" fontId="24" fillId="0" borderId="16" xfId="0" applyNumberFormat="1" applyFont="1" applyFill="1" applyBorder="1" applyAlignment="1" applyProtection="1">
      <alignment horizontal="center" wrapText="1"/>
    </xf>
    <xf numFmtId="0" fontId="24" fillId="0" borderId="16" xfId="0" applyNumberFormat="1" applyFont="1" applyFill="1" applyBorder="1" applyAlignment="1" applyProtection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3" fontId="26" fillId="26" borderId="16" xfId="0" applyNumberFormat="1" applyFont="1" applyFill="1" applyBorder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3" fontId="26" fillId="0" borderId="16" xfId="0" applyNumberFormat="1" applyFont="1" applyFill="1" applyBorder="1" applyAlignment="1">
      <alignment horizontal="right"/>
    </xf>
    <xf numFmtId="0" fontId="28" fillId="26" borderId="34" xfId="0" applyFont="1" applyFill="1" applyBorder="1" applyAlignment="1">
      <alignment horizontal="left"/>
    </xf>
    <xf numFmtId="0" fontId="18" fillId="26" borderId="15" xfId="0" applyNumberFormat="1" applyFont="1" applyFill="1" applyBorder="1" applyAlignment="1" applyProtection="1"/>
    <xf numFmtId="3" fontId="26" fillId="0" borderId="16" xfId="0" applyNumberFormat="1" applyFont="1" applyFill="1" applyBorder="1" applyAlignment="1" applyProtection="1">
      <alignment horizontal="right" wrapText="1"/>
    </xf>
    <xf numFmtId="3" fontId="26" fillId="0" borderId="16" xfId="0" applyNumberFormat="1" applyFont="1" applyBorder="1" applyAlignment="1">
      <alignment horizontal="right"/>
    </xf>
    <xf numFmtId="3" fontId="26" fillId="26" borderId="16" xfId="0" applyNumberFormat="1" applyFont="1" applyFill="1" applyBorder="1" applyAlignment="1" applyProtection="1">
      <alignment horizontal="right" wrapText="1"/>
    </xf>
    <xf numFmtId="3" fontId="26" fillId="21" borderId="34" xfId="0" quotePrefix="1" applyNumberFormat="1" applyFont="1" applyFill="1" applyBorder="1" applyAlignment="1">
      <alignment horizontal="right"/>
    </xf>
    <xf numFmtId="3" fontId="26" fillId="21" borderId="16" xfId="0" applyNumberFormat="1" applyFont="1" applyFill="1" applyBorder="1" applyAlignment="1" applyProtection="1">
      <alignment horizontal="right" wrapText="1"/>
    </xf>
    <xf numFmtId="3" fontId="26" fillId="26" borderId="34" xfId="0" quotePrefix="1" applyNumberFormat="1" applyFont="1" applyFill="1" applyBorder="1" applyAlignment="1">
      <alignment horizontal="right"/>
    </xf>
    <xf numFmtId="0" fontId="50" fillId="0" borderId="0" xfId="0" applyNumberFormat="1" applyFont="1" applyFill="1" applyBorder="1" applyAlignment="1" applyProtection="1"/>
    <xf numFmtId="3" fontId="50" fillId="0" borderId="0" xfId="0" applyNumberFormat="1" applyFont="1" applyFill="1" applyBorder="1" applyAlignment="1" applyProtection="1"/>
    <xf numFmtId="0" fontId="53" fillId="0" borderId="0" xfId="0" applyNumberFormat="1" applyFont="1" applyFill="1" applyBorder="1" applyAlignment="1" applyProtection="1"/>
    <xf numFmtId="0" fontId="51" fillId="0" borderId="0" xfId="0" quotePrefix="1" applyNumberFormat="1" applyFont="1" applyFill="1" applyBorder="1" applyAlignment="1" applyProtection="1">
      <alignment horizontal="left" wrapText="1"/>
    </xf>
    <xf numFmtId="0" fontId="55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Alignment="1" applyProtection="1"/>
    <xf numFmtId="0" fontId="24" fillId="22" borderId="0" xfId="0" applyNumberFormat="1" applyFont="1" applyFill="1" applyBorder="1" applyAlignment="1" applyProtection="1">
      <alignment horizontal="left" wrapText="1"/>
    </xf>
    <xf numFmtId="0" fontId="24" fillId="22" borderId="0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Alignment="1" applyProtection="1">
      <alignment horizontal="left"/>
    </xf>
    <xf numFmtId="0" fontId="23" fillId="18" borderId="34" xfId="0" applyNumberFormat="1" applyFont="1" applyFill="1" applyBorder="1" applyAlignment="1" applyProtection="1">
      <alignment horizontal="center" vertical="center" wrapText="1"/>
    </xf>
    <xf numFmtId="0" fontId="24" fillId="27" borderId="0" xfId="0" applyNumberFormat="1" applyFont="1" applyFill="1" applyBorder="1" applyAlignment="1" applyProtection="1">
      <alignment horizontal="left"/>
    </xf>
    <xf numFmtId="0" fontId="24" fillId="27" borderId="0" xfId="0" applyNumberFormat="1" applyFont="1" applyFill="1" applyBorder="1" applyAlignment="1" applyProtection="1">
      <alignment wrapText="1"/>
    </xf>
    <xf numFmtId="0" fontId="24" fillId="27" borderId="0" xfId="0" applyNumberFormat="1" applyFont="1" applyFill="1" applyBorder="1" applyAlignment="1" applyProtection="1"/>
    <xf numFmtId="0" fontId="24" fillId="28" borderId="0" xfId="0" applyNumberFormat="1" applyFont="1" applyFill="1" applyBorder="1" applyAlignment="1" applyProtection="1">
      <alignment horizontal="center"/>
    </xf>
    <xf numFmtId="0" fontId="24" fillId="28" borderId="0" xfId="0" applyNumberFormat="1" applyFont="1" applyFill="1" applyBorder="1" applyAlignment="1" applyProtection="1">
      <alignment wrapText="1"/>
    </xf>
    <xf numFmtId="0" fontId="24" fillId="28" borderId="0" xfId="0" applyNumberFormat="1" applyFont="1" applyFill="1" applyBorder="1" applyAlignment="1" applyProtection="1">
      <alignment horizontal="left"/>
    </xf>
    <xf numFmtId="0" fontId="24" fillId="29" borderId="0" xfId="0" applyNumberFormat="1" applyFont="1" applyFill="1" applyBorder="1" applyAlignment="1" applyProtection="1">
      <alignment horizontal="left"/>
    </xf>
    <xf numFmtId="0" fontId="24" fillId="29" borderId="0" xfId="0" applyNumberFormat="1" applyFont="1" applyFill="1" applyBorder="1" applyAlignment="1" applyProtection="1"/>
    <xf numFmtId="0" fontId="24" fillId="29" borderId="0" xfId="0" applyNumberFormat="1" applyFont="1" applyFill="1" applyBorder="1" applyAlignment="1" applyProtection="1">
      <alignment wrapText="1"/>
    </xf>
    <xf numFmtId="0" fontId="56" fillId="0" borderId="0" xfId="0" applyNumberFormat="1" applyFont="1" applyFill="1" applyBorder="1" applyAlignment="1" applyProtection="1">
      <alignment horizontal="center"/>
    </xf>
    <xf numFmtId="0" fontId="56" fillId="0" borderId="0" xfId="0" applyNumberFormat="1" applyFont="1" applyFill="1" applyBorder="1" applyAlignment="1" applyProtection="1">
      <alignment wrapText="1"/>
    </xf>
    <xf numFmtId="0" fontId="26" fillId="0" borderId="36" xfId="0" applyNumberFormat="1" applyFont="1" applyFill="1" applyBorder="1" applyAlignment="1" applyProtection="1">
      <alignment horizontal="right" vertical="center"/>
    </xf>
    <xf numFmtId="0" fontId="24" fillId="23" borderId="16" xfId="0" applyNumberFormat="1" applyFont="1" applyFill="1" applyBorder="1" applyAlignment="1" applyProtection="1">
      <alignment horizontal="right" vertical="center" wrapText="1"/>
    </xf>
    <xf numFmtId="0" fontId="20" fillId="18" borderId="0" xfId="0" applyNumberFormat="1" applyFont="1" applyFill="1" applyBorder="1" applyAlignment="1" applyProtection="1">
      <alignment horizontal="right"/>
    </xf>
    <xf numFmtId="0" fontId="24" fillId="29" borderId="0" xfId="0" applyNumberFormat="1" applyFont="1" applyFill="1" applyBorder="1" applyAlignment="1" applyProtection="1">
      <alignment horizontal="center" vertical="center"/>
    </xf>
    <xf numFmtId="3" fontId="22" fillId="0" borderId="0" xfId="0" applyNumberFormat="1" applyFont="1" applyFill="1" applyBorder="1" applyAlignment="1" applyProtection="1">
      <alignment horizontal="right"/>
    </xf>
    <xf numFmtId="3" fontId="24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Alignment="1" applyProtection="1"/>
    <xf numFmtId="3" fontId="22" fillId="0" borderId="0" xfId="0" applyNumberFormat="1" applyFont="1" applyFill="1" applyBorder="1" applyAlignment="1" applyProtection="1">
      <alignment vertical="center"/>
    </xf>
    <xf numFmtId="3" fontId="22" fillId="0" borderId="0" xfId="0" applyNumberFormat="1" applyFont="1" applyFill="1" applyBorder="1" applyAlignment="1" applyProtection="1">
      <alignment vertical="center" wrapText="1"/>
    </xf>
    <xf numFmtId="3" fontId="24" fillId="21" borderId="0" xfId="0" applyNumberFormat="1" applyFont="1" applyFill="1" applyBorder="1" applyAlignment="1" applyProtection="1">
      <alignment vertical="center"/>
    </xf>
    <xf numFmtId="3" fontId="24" fillId="22" borderId="0" xfId="0" applyNumberFormat="1" applyFont="1" applyFill="1" applyBorder="1" applyAlignment="1" applyProtection="1">
      <alignment vertical="center"/>
    </xf>
    <xf numFmtId="3" fontId="18" fillId="31" borderId="0" xfId="0" applyNumberFormat="1" applyFont="1" applyFill="1" applyBorder="1" applyAlignment="1" applyProtection="1">
      <alignment vertical="center"/>
    </xf>
    <xf numFmtId="3" fontId="22" fillId="31" borderId="0" xfId="0" applyNumberFormat="1" applyFont="1" applyFill="1" applyBorder="1" applyAlignment="1" applyProtection="1">
      <alignment vertical="center"/>
    </xf>
    <xf numFmtId="3" fontId="24" fillId="27" borderId="0" xfId="0" applyNumberFormat="1" applyFont="1" applyFill="1" applyBorder="1" applyAlignment="1" applyProtection="1">
      <alignment vertical="center"/>
    </xf>
    <xf numFmtId="3" fontId="24" fillId="29" borderId="0" xfId="0" applyNumberFormat="1" applyFont="1" applyFill="1" applyBorder="1" applyAlignment="1" applyProtection="1">
      <alignment vertical="center"/>
    </xf>
    <xf numFmtId="3" fontId="24" fillId="28" borderId="0" xfId="0" applyNumberFormat="1" applyFont="1" applyFill="1" applyBorder="1" applyAlignment="1" applyProtection="1">
      <alignment vertical="center"/>
    </xf>
    <xf numFmtId="0" fontId="33" fillId="0" borderId="0" xfId="42" applyFont="1" applyAlignment="1">
      <alignment horizontal="left" indent="1"/>
    </xf>
    <xf numFmtId="4" fontId="44" fillId="20" borderId="38" xfId="42" applyNumberFormat="1" applyFont="1" applyFill="1" applyBorder="1" applyAlignment="1">
      <alignment horizontal="right" wrapText="1"/>
    </xf>
    <xf numFmtId="0" fontId="56" fillId="0" borderId="0" xfId="42" applyFont="1" applyAlignment="1">
      <alignment horizontal="left" indent="1"/>
    </xf>
    <xf numFmtId="0" fontId="57" fillId="0" borderId="0" xfId="42" applyFont="1" applyAlignment="1">
      <alignment horizontal="left" indent="1"/>
    </xf>
    <xf numFmtId="4" fontId="45" fillId="20" borderId="38" xfId="42" applyNumberFormat="1" applyFont="1" applyFill="1" applyBorder="1" applyAlignment="1">
      <alignment horizontal="right" wrapText="1"/>
    </xf>
    <xf numFmtId="0" fontId="35" fillId="20" borderId="38" xfId="42" applyFont="1" applyFill="1" applyBorder="1" applyAlignment="1">
      <alignment horizontal="left" vertical="center" wrapText="1" indent="4"/>
    </xf>
    <xf numFmtId="0" fontId="58" fillId="0" borderId="0" xfId="42" applyFont="1" applyAlignment="1">
      <alignment horizontal="left" indent="1"/>
    </xf>
    <xf numFmtId="0" fontId="59" fillId="20" borderId="38" xfId="42" applyFont="1" applyFill="1" applyBorder="1" applyAlignment="1">
      <alignment wrapText="1"/>
    </xf>
    <xf numFmtId="4" fontId="59" fillId="20" borderId="38" xfId="42" applyNumberFormat="1" applyFont="1" applyFill="1" applyBorder="1" applyAlignment="1">
      <alignment horizontal="right" wrapText="1"/>
    </xf>
    <xf numFmtId="0" fontId="45" fillId="20" borderId="38" xfId="42" applyFont="1" applyFill="1" applyBorder="1" applyAlignment="1">
      <alignment horizontal="left" vertical="center" wrapText="1" indent="5"/>
    </xf>
    <xf numFmtId="4" fontId="60" fillId="20" borderId="38" xfId="42" applyNumberFormat="1" applyFont="1" applyFill="1" applyBorder="1" applyAlignment="1">
      <alignment horizontal="right" wrapText="1"/>
    </xf>
    <xf numFmtId="4" fontId="61" fillId="20" borderId="38" xfId="42" applyNumberFormat="1" applyFont="1" applyFill="1" applyBorder="1" applyAlignment="1">
      <alignment horizontal="right" wrapText="1"/>
    </xf>
    <xf numFmtId="0" fontId="62" fillId="20" borderId="38" xfId="42" applyFont="1" applyFill="1" applyBorder="1" applyAlignment="1">
      <alignment horizontal="left" wrapText="1" indent="4"/>
    </xf>
    <xf numFmtId="0" fontId="62" fillId="20" borderId="38" xfId="42" applyFont="1" applyFill="1" applyBorder="1" applyAlignment="1">
      <alignment horizontal="center" wrapText="1"/>
    </xf>
    <xf numFmtId="0" fontId="22" fillId="0" borderId="0" xfId="0" applyNumberFormat="1" applyFont="1" applyFill="1" applyBorder="1" applyAlignment="1" applyProtection="1"/>
    <xf numFmtId="3" fontId="24" fillId="22" borderId="0" xfId="0" applyNumberFormat="1" applyFont="1" applyFill="1" applyBorder="1" applyAlignment="1" applyProtection="1">
      <alignment vertical="center"/>
    </xf>
    <xf numFmtId="3" fontId="24" fillId="27" borderId="0" xfId="0" applyNumberFormat="1" applyFont="1" applyFill="1" applyBorder="1" applyAlignment="1" applyProtection="1">
      <alignment vertical="center"/>
    </xf>
    <xf numFmtId="3" fontId="24" fillId="30" borderId="0" xfId="0" applyNumberFormat="1" applyFont="1" applyFill="1" applyBorder="1" applyAlignment="1" applyProtection="1">
      <alignment vertical="center"/>
    </xf>
    <xf numFmtId="0" fontId="33" fillId="0" borderId="0" xfId="42" applyFont="1" applyAlignment="1">
      <alignment horizontal="left" indent="1"/>
    </xf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44" fontId="59" fillId="20" borderId="38" xfId="42" applyNumberFormat="1" applyFont="1" applyFill="1" applyBorder="1" applyAlignment="1">
      <alignment horizontal="right" wrapText="1"/>
    </xf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33" fillId="0" borderId="0" xfId="42" applyFont="1" applyAlignment="1">
      <alignment horizontal="left" indent="1"/>
    </xf>
    <xf numFmtId="0" fontId="62" fillId="20" borderId="0" xfId="42" applyFont="1" applyFill="1" applyBorder="1" applyAlignment="1">
      <alignment horizontal="center" wrapText="1"/>
    </xf>
    <xf numFmtId="0" fontId="63" fillId="0" borderId="0" xfId="42" applyFont="1" applyAlignment="1">
      <alignment horizontal="left" indent="1"/>
    </xf>
    <xf numFmtId="0" fontId="59" fillId="20" borderId="38" xfId="42" applyFont="1" applyFill="1" applyBorder="1" applyAlignment="1">
      <alignment horizontal="left" wrapText="1" indent="5"/>
    </xf>
    <xf numFmtId="0" fontId="26" fillId="26" borderId="34" xfId="0" applyNumberFormat="1" applyFont="1" applyFill="1" applyBorder="1" applyAlignment="1" applyProtection="1">
      <alignment horizontal="left" wrapText="1"/>
    </xf>
    <xf numFmtId="0" fontId="26" fillId="26" borderId="15" xfId="0" applyNumberFormat="1" applyFont="1" applyFill="1" applyBorder="1" applyAlignment="1" applyProtection="1">
      <alignment horizontal="left" wrapText="1"/>
    </xf>
    <xf numFmtId="0" fontId="26" fillId="26" borderId="40" xfId="0" applyNumberFormat="1" applyFont="1" applyFill="1" applyBorder="1" applyAlignment="1" applyProtection="1">
      <alignment horizontal="left" wrapText="1"/>
    </xf>
    <xf numFmtId="0" fontId="52" fillId="0" borderId="0" xfId="0" applyNumberFormat="1" applyFont="1" applyFill="1" applyBorder="1" applyAlignment="1" applyProtection="1">
      <alignment horizontal="left"/>
    </xf>
    <xf numFmtId="0" fontId="51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vertical="center" wrapText="1"/>
    </xf>
    <xf numFmtId="0" fontId="28" fillId="26" borderId="34" xfId="0" applyNumberFormat="1" applyFont="1" applyFill="1" applyBorder="1" applyAlignment="1" applyProtection="1">
      <alignment horizontal="left" wrapText="1"/>
    </xf>
    <xf numFmtId="0" fontId="29" fillId="26" borderId="15" xfId="0" applyNumberFormat="1" applyFont="1" applyFill="1" applyBorder="1" applyAlignment="1" applyProtection="1">
      <alignment wrapText="1"/>
    </xf>
    <xf numFmtId="0" fontId="18" fillId="26" borderId="15" xfId="0" applyNumberFormat="1" applyFont="1" applyFill="1" applyBorder="1" applyAlignment="1" applyProtection="1"/>
    <xf numFmtId="0" fontId="28" fillId="0" borderId="34" xfId="0" applyNumberFormat="1" applyFont="1" applyFill="1" applyBorder="1" applyAlignment="1" applyProtection="1">
      <alignment horizontal="left" wrapText="1"/>
    </xf>
    <xf numFmtId="0" fontId="29" fillId="0" borderId="15" xfId="0" applyNumberFormat="1" applyFont="1" applyFill="1" applyBorder="1" applyAlignment="1" applyProtection="1">
      <alignment wrapText="1"/>
    </xf>
    <xf numFmtId="0" fontId="18" fillId="0" borderId="15" xfId="0" applyNumberFormat="1" applyFont="1" applyFill="1" applyBorder="1" applyAlignment="1" applyProtection="1"/>
    <xf numFmtId="0" fontId="28" fillId="0" borderId="34" xfId="0" quotePrefix="1" applyFont="1" applyFill="1" applyBorder="1" applyAlignment="1">
      <alignment horizontal="left"/>
    </xf>
    <xf numFmtId="0" fontId="28" fillId="0" borderId="34" xfId="0" quotePrefix="1" applyNumberFormat="1" applyFont="1" applyFill="1" applyBorder="1" applyAlignment="1" applyProtection="1">
      <alignment horizontal="left" wrapText="1"/>
    </xf>
    <xf numFmtId="0" fontId="18" fillId="0" borderId="15" xfId="0" applyNumberFormat="1" applyFont="1" applyFill="1" applyBorder="1" applyAlignment="1" applyProtection="1">
      <alignment wrapText="1"/>
    </xf>
    <xf numFmtId="0" fontId="28" fillId="0" borderId="34" xfId="0" quotePrefix="1" applyFont="1" applyBorder="1" applyAlignment="1">
      <alignment horizontal="left"/>
    </xf>
    <xf numFmtId="0" fontId="28" fillId="26" borderId="34" xfId="0" quotePrefix="1" applyNumberFormat="1" applyFont="1" applyFill="1" applyBorder="1" applyAlignment="1" applyProtection="1">
      <alignment horizontal="left" wrapText="1"/>
    </xf>
    <xf numFmtId="0" fontId="50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6" fillId="21" borderId="34" xfId="0" applyNumberFormat="1" applyFont="1" applyFill="1" applyBorder="1" applyAlignment="1" applyProtection="1">
      <alignment horizontal="left" wrapText="1"/>
    </xf>
    <xf numFmtId="0" fontId="26" fillId="21" borderId="15" xfId="0" applyNumberFormat="1" applyFont="1" applyFill="1" applyBorder="1" applyAlignment="1" applyProtection="1">
      <alignment horizontal="left" wrapText="1"/>
    </xf>
    <xf numFmtId="0" fontId="26" fillId="21" borderId="40" xfId="0" applyNumberFormat="1" applyFont="1" applyFill="1" applyBorder="1" applyAlignment="1" applyProtection="1">
      <alignment horizontal="left" wrapText="1"/>
    </xf>
    <xf numFmtId="0" fontId="54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51" fillId="0" borderId="0" xfId="0" quotePrefix="1" applyNumberFormat="1" applyFont="1" applyFill="1" applyBorder="1" applyAlignment="1" applyProtection="1">
      <alignment horizontal="center" vertical="center" wrapText="1"/>
    </xf>
    <xf numFmtId="0" fontId="33" fillId="0" borderId="0" xfId="42" applyFont="1" applyAlignment="1">
      <alignment horizontal="left" wrapText="1" indent="1"/>
    </xf>
    <xf numFmtId="0" fontId="33" fillId="0" borderId="0" xfId="42" applyFont="1" applyAlignment="1">
      <alignment horizontal="left" indent="1"/>
    </xf>
    <xf numFmtId="0" fontId="24" fillId="0" borderId="36" xfId="0" quotePrefix="1" applyNumberFormat="1" applyFont="1" applyFill="1" applyBorder="1" applyAlignment="1" applyProtection="1">
      <alignment horizontal="left" wrapText="1"/>
    </xf>
    <xf numFmtId="0" fontId="22" fillId="0" borderId="36" xfId="0" applyNumberFormat="1" applyFont="1" applyFill="1" applyBorder="1" applyAlignment="1" applyProtection="1">
      <alignment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19" fillId="0" borderId="31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/>
    </xf>
    <xf numFmtId="3" fontId="19" fillId="0" borderId="32" xfId="0" applyNumberFormat="1" applyFont="1" applyBorder="1" applyAlignment="1">
      <alignment horizontal="center"/>
    </xf>
    <xf numFmtId="3" fontId="19" fillId="0" borderId="33" xfId="0" applyNumberFormat="1" applyFont="1" applyBorder="1" applyAlignment="1">
      <alignment horizontal="center"/>
    </xf>
    <xf numFmtId="3" fontId="24" fillId="30" borderId="0" xfId="0" applyNumberFormat="1" applyFont="1" applyFill="1" applyBorder="1" applyAlignment="1" applyProtection="1">
      <alignment vertical="center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24" fillId="27" borderId="0" xfId="0" applyNumberFormat="1" applyFont="1" applyFill="1" applyBorder="1" applyAlignment="1" applyProtection="1">
      <alignment horizontal="center" vertical="center"/>
    </xf>
    <xf numFmtId="0" fontId="24" fillId="27" borderId="0" xfId="0" applyNumberFormat="1" applyFont="1" applyFill="1" applyBorder="1" applyAlignment="1" applyProtection="1">
      <alignment horizontal="left" wrapText="1"/>
    </xf>
    <xf numFmtId="3" fontId="24" fillId="27" borderId="0" xfId="0" applyNumberFormat="1" applyFont="1" applyFill="1" applyBorder="1" applyAlignment="1" applyProtection="1">
      <alignment vertical="center"/>
    </xf>
    <xf numFmtId="0" fontId="52" fillId="30" borderId="0" xfId="0" applyNumberFormat="1" applyFont="1" applyFill="1" applyBorder="1" applyAlignment="1" applyProtection="1">
      <alignment horizontal="center" vertical="center"/>
    </xf>
    <xf numFmtId="0" fontId="24" fillId="22" borderId="0" xfId="0" applyNumberFormat="1" applyFont="1" applyFill="1" applyBorder="1" applyAlignment="1" applyProtection="1">
      <alignment horizontal="center" vertical="center"/>
    </xf>
    <xf numFmtId="0" fontId="24" fillId="22" borderId="0" xfId="0" applyNumberFormat="1" applyFont="1" applyFill="1" applyBorder="1" applyAlignment="1" applyProtection="1">
      <alignment horizontal="center" vertical="center" wrapText="1"/>
    </xf>
    <xf numFmtId="3" fontId="24" fillId="22" borderId="0" xfId="0" applyNumberFormat="1" applyFont="1" applyFill="1" applyBorder="1" applyAlignment="1" applyProtection="1">
      <alignment vertical="center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43"/>
    <cellStyle name="Normalno" xfId="0" builtinId="0"/>
    <cellStyle name="Normalno 2" xfId="42"/>
    <cellStyle name="Note" xfId="37"/>
    <cellStyle name="Obično_List4" xfId="44"/>
    <cellStyle name="Output" xfId="38"/>
    <cellStyle name="Title" xfId="39"/>
    <cellStyle name="Total" xfId="40"/>
    <cellStyle name="Warning Text" xfId="41"/>
  </cellStyles>
  <dxfs count="0"/>
  <tableStyles count="0" defaultTableStyle="TableStyleMedium2" defaultPivotStyle="PivotStyleLight16"/>
  <colors>
    <mruColors>
      <color rgb="FFACF8A8"/>
      <color rgb="FFFFFFB7"/>
      <color rgb="FFEFFA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22860</xdr:rowOff>
    </xdr:from>
    <xdr:to>
      <xdr:col>1</xdr:col>
      <xdr:colOff>0</xdr:colOff>
      <xdr:row>4</xdr:row>
      <xdr:rowOff>0</xdr:rowOff>
    </xdr:to>
    <xdr:sp macro="" textlink="">
      <xdr:nvSpPr>
        <xdr:cNvPr id="2074" name="Line 1"/>
        <xdr:cNvSpPr>
          <a:spLocks noChangeShapeType="1"/>
        </xdr:cNvSpPr>
      </xdr:nvSpPr>
      <xdr:spPr bwMode="auto">
        <a:xfrm>
          <a:off x="22860" y="5029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22860</xdr:rowOff>
    </xdr:from>
    <xdr:to>
      <xdr:col>0</xdr:col>
      <xdr:colOff>1089660</xdr:colOff>
      <xdr:row>4</xdr:row>
      <xdr:rowOff>0</xdr:rowOff>
    </xdr:to>
    <xdr:sp macro="" textlink="">
      <xdr:nvSpPr>
        <xdr:cNvPr id="2075" name="Line 2"/>
        <xdr:cNvSpPr>
          <a:spLocks noChangeShapeType="1"/>
        </xdr:cNvSpPr>
      </xdr:nvSpPr>
      <xdr:spPr bwMode="auto">
        <a:xfrm>
          <a:off x="7620" y="5029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18</xdr:row>
      <xdr:rowOff>22860</xdr:rowOff>
    </xdr:from>
    <xdr:to>
      <xdr:col>1</xdr:col>
      <xdr:colOff>0</xdr:colOff>
      <xdr:row>20</xdr:row>
      <xdr:rowOff>0</xdr:rowOff>
    </xdr:to>
    <xdr:sp macro="" textlink="">
      <xdr:nvSpPr>
        <xdr:cNvPr id="2076" name="Line 1"/>
        <xdr:cNvSpPr>
          <a:spLocks noChangeShapeType="1"/>
        </xdr:cNvSpPr>
      </xdr:nvSpPr>
      <xdr:spPr bwMode="auto">
        <a:xfrm>
          <a:off x="22860" y="4122420"/>
          <a:ext cx="107442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18</xdr:row>
      <xdr:rowOff>22860</xdr:rowOff>
    </xdr:from>
    <xdr:to>
      <xdr:col>0</xdr:col>
      <xdr:colOff>1089660</xdr:colOff>
      <xdr:row>20</xdr:row>
      <xdr:rowOff>0</xdr:rowOff>
    </xdr:to>
    <xdr:sp macro="" textlink="">
      <xdr:nvSpPr>
        <xdr:cNvPr id="2077" name="Line 2"/>
        <xdr:cNvSpPr>
          <a:spLocks noChangeShapeType="1"/>
        </xdr:cNvSpPr>
      </xdr:nvSpPr>
      <xdr:spPr bwMode="auto">
        <a:xfrm>
          <a:off x="7620" y="4122420"/>
          <a:ext cx="108204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34</xdr:row>
      <xdr:rowOff>22860</xdr:rowOff>
    </xdr:from>
    <xdr:to>
      <xdr:col>1</xdr:col>
      <xdr:colOff>0</xdr:colOff>
      <xdr:row>36</xdr:row>
      <xdr:rowOff>0</xdr:rowOff>
    </xdr:to>
    <xdr:sp macro="" textlink="">
      <xdr:nvSpPr>
        <xdr:cNvPr id="2078" name="Line 1"/>
        <xdr:cNvSpPr>
          <a:spLocks noChangeShapeType="1"/>
        </xdr:cNvSpPr>
      </xdr:nvSpPr>
      <xdr:spPr bwMode="auto">
        <a:xfrm>
          <a:off x="22860" y="77038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34</xdr:row>
      <xdr:rowOff>22860</xdr:rowOff>
    </xdr:from>
    <xdr:to>
      <xdr:col>0</xdr:col>
      <xdr:colOff>1089660</xdr:colOff>
      <xdr:row>36</xdr:row>
      <xdr:rowOff>0</xdr:rowOff>
    </xdr:to>
    <xdr:sp macro="" textlink="">
      <xdr:nvSpPr>
        <xdr:cNvPr id="2079" name="Line 2"/>
        <xdr:cNvSpPr>
          <a:spLocks noChangeShapeType="1"/>
        </xdr:cNvSpPr>
      </xdr:nvSpPr>
      <xdr:spPr bwMode="auto">
        <a:xfrm>
          <a:off x="7620" y="77038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16625</xdr:colOff>
      <xdr:row>18</xdr:row>
      <xdr:rowOff>0</xdr:rowOff>
    </xdr:from>
    <xdr:to>
      <xdr:col>1</xdr:col>
      <xdr:colOff>8313</xdr:colOff>
      <xdr:row>18</xdr:row>
      <xdr:rowOff>16626</xdr:rowOff>
    </xdr:to>
    <xdr:cxnSp macro="">
      <xdr:nvCxnSpPr>
        <xdr:cNvPr id="3" name="Straight Connector 2"/>
        <xdr:cNvCxnSpPr/>
      </xdr:nvCxnSpPr>
      <xdr:spPr>
        <a:xfrm>
          <a:off x="16625" y="5270269"/>
          <a:ext cx="922713" cy="166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5"/>
  <sheetViews>
    <sheetView view="pageBreakPreview" topLeftCell="A4" zoomScaleNormal="100" zoomScaleSheetLayoutView="100" workbookViewId="0">
      <selection activeCell="F9" sqref="F9"/>
    </sheetView>
  </sheetViews>
  <sheetFormatPr defaultColWidth="11.42578125" defaultRowHeight="12.75" x14ac:dyDescent="0.2"/>
  <cols>
    <col min="1" max="2" width="4.28515625" style="62" customWidth="1"/>
    <col min="3" max="3" width="5.5703125" style="62" customWidth="1"/>
    <col min="4" max="4" width="5.28515625" style="53" customWidth="1"/>
    <col min="5" max="5" width="44.7109375" style="62" customWidth="1"/>
    <col min="6" max="6" width="15.85546875" style="62" bestFit="1" customWidth="1"/>
    <col min="7" max="7" width="17.28515625" style="62" customWidth="1"/>
    <col min="8" max="8" width="16.7109375" style="62" customWidth="1"/>
    <col min="9" max="9" width="11.42578125" style="62"/>
    <col min="10" max="10" width="16.28515625" style="62" bestFit="1" customWidth="1"/>
    <col min="11" max="11" width="21.7109375" style="62" bestFit="1" customWidth="1"/>
    <col min="12" max="256" width="11.42578125" style="62"/>
    <col min="257" max="258" width="4.28515625" style="62" customWidth="1"/>
    <col min="259" max="259" width="5.5703125" style="62" customWidth="1"/>
    <col min="260" max="260" width="5.28515625" style="62" customWidth="1"/>
    <col min="261" max="261" width="44.7109375" style="62" customWidth="1"/>
    <col min="262" max="262" width="15.85546875" style="62" bestFit="1" customWidth="1"/>
    <col min="263" max="263" width="17.28515625" style="62" customWidth="1"/>
    <col min="264" max="264" width="16.7109375" style="62" customWidth="1"/>
    <col min="265" max="265" width="11.42578125" style="62"/>
    <col min="266" max="266" width="16.28515625" style="62" bestFit="1" customWidth="1"/>
    <col min="267" max="267" width="21.7109375" style="62" bestFit="1" customWidth="1"/>
    <col min="268" max="512" width="11.42578125" style="62"/>
    <col min="513" max="514" width="4.28515625" style="62" customWidth="1"/>
    <col min="515" max="515" width="5.5703125" style="62" customWidth="1"/>
    <col min="516" max="516" width="5.28515625" style="62" customWidth="1"/>
    <col min="517" max="517" width="44.7109375" style="62" customWidth="1"/>
    <col min="518" max="518" width="15.85546875" style="62" bestFit="1" customWidth="1"/>
    <col min="519" max="519" width="17.28515625" style="62" customWidth="1"/>
    <col min="520" max="520" width="16.7109375" style="62" customWidth="1"/>
    <col min="521" max="521" width="11.42578125" style="62"/>
    <col min="522" max="522" width="16.28515625" style="62" bestFit="1" customWidth="1"/>
    <col min="523" max="523" width="21.7109375" style="62" bestFit="1" customWidth="1"/>
    <col min="524" max="768" width="11.42578125" style="62"/>
    <col min="769" max="770" width="4.28515625" style="62" customWidth="1"/>
    <col min="771" max="771" width="5.5703125" style="62" customWidth="1"/>
    <col min="772" max="772" width="5.28515625" style="62" customWidth="1"/>
    <col min="773" max="773" width="44.7109375" style="62" customWidth="1"/>
    <col min="774" max="774" width="15.85546875" style="62" bestFit="1" customWidth="1"/>
    <col min="775" max="775" width="17.28515625" style="62" customWidth="1"/>
    <col min="776" max="776" width="16.7109375" style="62" customWidth="1"/>
    <col min="777" max="777" width="11.42578125" style="62"/>
    <col min="778" max="778" width="16.28515625" style="62" bestFit="1" customWidth="1"/>
    <col min="779" max="779" width="21.7109375" style="62" bestFit="1" customWidth="1"/>
    <col min="780" max="1024" width="11.42578125" style="62"/>
    <col min="1025" max="1026" width="4.28515625" style="62" customWidth="1"/>
    <col min="1027" max="1027" width="5.5703125" style="62" customWidth="1"/>
    <col min="1028" max="1028" width="5.28515625" style="62" customWidth="1"/>
    <col min="1029" max="1029" width="44.7109375" style="62" customWidth="1"/>
    <col min="1030" max="1030" width="15.85546875" style="62" bestFit="1" customWidth="1"/>
    <col min="1031" max="1031" width="17.28515625" style="62" customWidth="1"/>
    <col min="1032" max="1032" width="16.7109375" style="62" customWidth="1"/>
    <col min="1033" max="1033" width="11.42578125" style="62"/>
    <col min="1034" max="1034" width="16.28515625" style="62" bestFit="1" customWidth="1"/>
    <col min="1035" max="1035" width="21.7109375" style="62" bestFit="1" customWidth="1"/>
    <col min="1036" max="1280" width="11.42578125" style="62"/>
    <col min="1281" max="1282" width="4.28515625" style="62" customWidth="1"/>
    <col min="1283" max="1283" width="5.5703125" style="62" customWidth="1"/>
    <col min="1284" max="1284" width="5.28515625" style="62" customWidth="1"/>
    <col min="1285" max="1285" width="44.7109375" style="62" customWidth="1"/>
    <col min="1286" max="1286" width="15.85546875" style="62" bestFit="1" customWidth="1"/>
    <col min="1287" max="1287" width="17.28515625" style="62" customWidth="1"/>
    <col min="1288" max="1288" width="16.7109375" style="62" customWidth="1"/>
    <col min="1289" max="1289" width="11.42578125" style="62"/>
    <col min="1290" max="1290" width="16.28515625" style="62" bestFit="1" customWidth="1"/>
    <col min="1291" max="1291" width="21.7109375" style="62" bestFit="1" customWidth="1"/>
    <col min="1292" max="1536" width="11.42578125" style="62"/>
    <col min="1537" max="1538" width="4.28515625" style="62" customWidth="1"/>
    <col min="1539" max="1539" width="5.5703125" style="62" customWidth="1"/>
    <col min="1540" max="1540" width="5.28515625" style="62" customWidth="1"/>
    <col min="1541" max="1541" width="44.7109375" style="62" customWidth="1"/>
    <col min="1542" max="1542" width="15.85546875" style="62" bestFit="1" customWidth="1"/>
    <col min="1543" max="1543" width="17.28515625" style="62" customWidth="1"/>
    <col min="1544" max="1544" width="16.7109375" style="62" customWidth="1"/>
    <col min="1545" max="1545" width="11.42578125" style="62"/>
    <col min="1546" max="1546" width="16.28515625" style="62" bestFit="1" customWidth="1"/>
    <col min="1547" max="1547" width="21.7109375" style="62" bestFit="1" customWidth="1"/>
    <col min="1548" max="1792" width="11.42578125" style="62"/>
    <col min="1793" max="1794" width="4.28515625" style="62" customWidth="1"/>
    <col min="1795" max="1795" width="5.5703125" style="62" customWidth="1"/>
    <col min="1796" max="1796" width="5.28515625" style="62" customWidth="1"/>
    <col min="1797" max="1797" width="44.7109375" style="62" customWidth="1"/>
    <col min="1798" max="1798" width="15.85546875" style="62" bestFit="1" customWidth="1"/>
    <col min="1799" max="1799" width="17.28515625" style="62" customWidth="1"/>
    <col min="1800" max="1800" width="16.7109375" style="62" customWidth="1"/>
    <col min="1801" max="1801" width="11.42578125" style="62"/>
    <col min="1802" max="1802" width="16.28515625" style="62" bestFit="1" customWidth="1"/>
    <col min="1803" max="1803" width="21.7109375" style="62" bestFit="1" customWidth="1"/>
    <col min="1804" max="2048" width="11.42578125" style="62"/>
    <col min="2049" max="2050" width="4.28515625" style="62" customWidth="1"/>
    <col min="2051" max="2051" width="5.5703125" style="62" customWidth="1"/>
    <col min="2052" max="2052" width="5.28515625" style="62" customWidth="1"/>
    <col min="2053" max="2053" width="44.7109375" style="62" customWidth="1"/>
    <col min="2054" max="2054" width="15.85546875" style="62" bestFit="1" customWidth="1"/>
    <col min="2055" max="2055" width="17.28515625" style="62" customWidth="1"/>
    <col min="2056" max="2056" width="16.7109375" style="62" customWidth="1"/>
    <col min="2057" max="2057" width="11.42578125" style="62"/>
    <col min="2058" max="2058" width="16.28515625" style="62" bestFit="1" customWidth="1"/>
    <col min="2059" max="2059" width="21.7109375" style="62" bestFit="1" customWidth="1"/>
    <col min="2060" max="2304" width="11.42578125" style="62"/>
    <col min="2305" max="2306" width="4.28515625" style="62" customWidth="1"/>
    <col min="2307" max="2307" width="5.5703125" style="62" customWidth="1"/>
    <col min="2308" max="2308" width="5.28515625" style="62" customWidth="1"/>
    <col min="2309" max="2309" width="44.7109375" style="62" customWidth="1"/>
    <col min="2310" max="2310" width="15.85546875" style="62" bestFit="1" customWidth="1"/>
    <col min="2311" max="2311" width="17.28515625" style="62" customWidth="1"/>
    <col min="2312" max="2312" width="16.7109375" style="62" customWidth="1"/>
    <col min="2313" max="2313" width="11.42578125" style="62"/>
    <col min="2314" max="2314" width="16.28515625" style="62" bestFit="1" customWidth="1"/>
    <col min="2315" max="2315" width="21.7109375" style="62" bestFit="1" customWidth="1"/>
    <col min="2316" max="2560" width="11.42578125" style="62"/>
    <col min="2561" max="2562" width="4.28515625" style="62" customWidth="1"/>
    <col min="2563" max="2563" width="5.5703125" style="62" customWidth="1"/>
    <col min="2564" max="2564" width="5.28515625" style="62" customWidth="1"/>
    <col min="2565" max="2565" width="44.7109375" style="62" customWidth="1"/>
    <col min="2566" max="2566" width="15.85546875" style="62" bestFit="1" customWidth="1"/>
    <col min="2567" max="2567" width="17.28515625" style="62" customWidth="1"/>
    <col min="2568" max="2568" width="16.7109375" style="62" customWidth="1"/>
    <col min="2569" max="2569" width="11.42578125" style="62"/>
    <col min="2570" max="2570" width="16.28515625" style="62" bestFit="1" customWidth="1"/>
    <col min="2571" max="2571" width="21.7109375" style="62" bestFit="1" customWidth="1"/>
    <col min="2572" max="2816" width="11.42578125" style="62"/>
    <col min="2817" max="2818" width="4.28515625" style="62" customWidth="1"/>
    <col min="2819" max="2819" width="5.5703125" style="62" customWidth="1"/>
    <col min="2820" max="2820" width="5.28515625" style="62" customWidth="1"/>
    <col min="2821" max="2821" width="44.7109375" style="62" customWidth="1"/>
    <col min="2822" max="2822" width="15.85546875" style="62" bestFit="1" customWidth="1"/>
    <col min="2823" max="2823" width="17.28515625" style="62" customWidth="1"/>
    <col min="2824" max="2824" width="16.7109375" style="62" customWidth="1"/>
    <col min="2825" max="2825" width="11.42578125" style="62"/>
    <col min="2826" max="2826" width="16.28515625" style="62" bestFit="1" customWidth="1"/>
    <col min="2827" max="2827" width="21.7109375" style="62" bestFit="1" customWidth="1"/>
    <col min="2828" max="3072" width="11.42578125" style="62"/>
    <col min="3073" max="3074" width="4.28515625" style="62" customWidth="1"/>
    <col min="3075" max="3075" width="5.5703125" style="62" customWidth="1"/>
    <col min="3076" max="3076" width="5.28515625" style="62" customWidth="1"/>
    <col min="3077" max="3077" width="44.7109375" style="62" customWidth="1"/>
    <col min="3078" max="3078" width="15.85546875" style="62" bestFit="1" customWidth="1"/>
    <col min="3079" max="3079" width="17.28515625" style="62" customWidth="1"/>
    <col min="3080" max="3080" width="16.7109375" style="62" customWidth="1"/>
    <col min="3081" max="3081" width="11.42578125" style="62"/>
    <col min="3082" max="3082" width="16.28515625" style="62" bestFit="1" customWidth="1"/>
    <col min="3083" max="3083" width="21.7109375" style="62" bestFit="1" customWidth="1"/>
    <col min="3084" max="3328" width="11.42578125" style="62"/>
    <col min="3329" max="3330" width="4.28515625" style="62" customWidth="1"/>
    <col min="3331" max="3331" width="5.5703125" style="62" customWidth="1"/>
    <col min="3332" max="3332" width="5.28515625" style="62" customWidth="1"/>
    <col min="3333" max="3333" width="44.7109375" style="62" customWidth="1"/>
    <col min="3334" max="3334" width="15.85546875" style="62" bestFit="1" customWidth="1"/>
    <col min="3335" max="3335" width="17.28515625" style="62" customWidth="1"/>
    <col min="3336" max="3336" width="16.7109375" style="62" customWidth="1"/>
    <col min="3337" max="3337" width="11.42578125" style="62"/>
    <col min="3338" max="3338" width="16.28515625" style="62" bestFit="1" customWidth="1"/>
    <col min="3339" max="3339" width="21.7109375" style="62" bestFit="1" customWidth="1"/>
    <col min="3340" max="3584" width="11.42578125" style="62"/>
    <col min="3585" max="3586" width="4.28515625" style="62" customWidth="1"/>
    <col min="3587" max="3587" width="5.5703125" style="62" customWidth="1"/>
    <col min="3588" max="3588" width="5.28515625" style="62" customWidth="1"/>
    <col min="3589" max="3589" width="44.7109375" style="62" customWidth="1"/>
    <col min="3590" max="3590" width="15.85546875" style="62" bestFit="1" customWidth="1"/>
    <col min="3591" max="3591" width="17.28515625" style="62" customWidth="1"/>
    <col min="3592" max="3592" width="16.7109375" style="62" customWidth="1"/>
    <col min="3593" max="3593" width="11.42578125" style="62"/>
    <col min="3594" max="3594" width="16.28515625" style="62" bestFit="1" customWidth="1"/>
    <col min="3595" max="3595" width="21.7109375" style="62" bestFit="1" customWidth="1"/>
    <col min="3596" max="3840" width="11.42578125" style="62"/>
    <col min="3841" max="3842" width="4.28515625" style="62" customWidth="1"/>
    <col min="3843" max="3843" width="5.5703125" style="62" customWidth="1"/>
    <col min="3844" max="3844" width="5.28515625" style="62" customWidth="1"/>
    <col min="3845" max="3845" width="44.7109375" style="62" customWidth="1"/>
    <col min="3846" max="3846" width="15.85546875" style="62" bestFit="1" customWidth="1"/>
    <col min="3847" max="3847" width="17.28515625" style="62" customWidth="1"/>
    <col min="3848" max="3848" width="16.7109375" style="62" customWidth="1"/>
    <col min="3849" max="3849" width="11.42578125" style="62"/>
    <col min="3850" max="3850" width="16.28515625" style="62" bestFit="1" customWidth="1"/>
    <col min="3851" max="3851" width="21.7109375" style="62" bestFit="1" customWidth="1"/>
    <col min="3852" max="4096" width="11.42578125" style="62"/>
    <col min="4097" max="4098" width="4.28515625" style="62" customWidth="1"/>
    <col min="4099" max="4099" width="5.5703125" style="62" customWidth="1"/>
    <col min="4100" max="4100" width="5.28515625" style="62" customWidth="1"/>
    <col min="4101" max="4101" width="44.7109375" style="62" customWidth="1"/>
    <col min="4102" max="4102" width="15.85546875" style="62" bestFit="1" customWidth="1"/>
    <col min="4103" max="4103" width="17.28515625" style="62" customWidth="1"/>
    <col min="4104" max="4104" width="16.7109375" style="62" customWidth="1"/>
    <col min="4105" max="4105" width="11.42578125" style="62"/>
    <col min="4106" max="4106" width="16.28515625" style="62" bestFit="1" customWidth="1"/>
    <col min="4107" max="4107" width="21.7109375" style="62" bestFit="1" customWidth="1"/>
    <col min="4108" max="4352" width="11.42578125" style="62"/>
    <col min="4353" max="4354" width="4.28515625" style="62" customWidth="1"/>
    <col min="4355" max="4355" width="5.5703125" style="62" customWidth="1"/>
    <col min="4356" max="4356" width="5.28515625" style="62" customWidth="1"/>
    <col min="4357" max="4357" width="44.7109375" style="62" customWidth="1"/>
    <col min="4358" max="4358" width="15.85546875" style="62" bestFit="1" customWidth="1"/>
    <col min="4359" max="4359" width="17.28515625" style="62" customWidth="1"/>
    <col min="4360" max="4360" width="16.7109375" style="62" customWidth="1"/>
    <col min="4361" max="4361" width="11.42578125" style="62"/>
    <col min="4362" max="4362" width="16.28515625" style="62" bestFit="1" customWidth="1"/>
    <col min="4363" max="4363" width="21.7109375" style="62" bestFit="1" customWidth="1"/>
    <col min="4364" max="4608" width="11.42578125" style="62"/>
    <col min="4609" max="4610" width="4.28515625" style="62" customWidth="1"/>
    <col min="4611" max="4611" width="5.5703125" style="62" customWidth="1"/>
    <col min="4612" max="4612" width="5.28515625" style="62" customWidth="1"/>
    <col min="4613" max="4613" width="44.7109375" style="62" customWidth="1"/>
    <col min="4614" max="4614" width="15.85546875" style="62" bestFit="1" customWidth="1"/>
    <col min="4615" max="4615" width="17.28515625" style="62" customWidth="1"/>
    <col min="4616" max="4616" width="16.7109375" style="62" customWidth="1"/>
    <col min="4617" max="4617" width="11.42578125" style="62"/>
    <col min="4618" max="4618" width="16.28515625" style="62" bestFit="1" customWidth="1"/>
    <col min="4619" max="4619" width="21.7109375" style="62" bestFit="1" customWidth="1"/>
    <col min="4620" max="4864" width="11.42578125" style="62"/>
    <col min="4865" max="4866" width="4.28515625" style="62" customWidth="1"/>
    <col min="4867" max="4867" width="5.5703125" style="62" customWidth="1"/>
    <col min="4868" max="4868" width="5.28515625" style="62" customWidth="1"/>
    <col min="4869" max="4869" width="44.7109375" style="62" customWidth="1"/>
    <col min="4870" max="4870" width="15.85546875" style="62" bestFit="1" customWidth="1"/>
    <col min="4871" max="4871" width="17.28515625" style="62" customWidth="1"/>
    <col min="4872" max="4872" width="16.7109375" style="62" customWidth="1"/>
    <col min="4873" max="4873" width="11.42578125" style="62"/>
    <col min="4874" max="4874" width="16.28515625" style="62" bestFit="1" customWidth="1"/>
    <col min="4875" max="4875" width="21.7109375" style="62" bestFit="1" customWidth="1"/>
    <col min="4876" max="5120" width="11.42578125" style="62"/>
    <col min="5121" max="5122" width="4.28515625" style="62" customWidth="1"/>
    <col min="5123" max="5123" width="5.5703125" style="62" customWidth="1"/>
    <col min="5124" max="5124" width="5.28515625" style="62" customWidth="1"/>
    <col min="5125" max="5125" width="44.7109375" style="62" customWidth="1"/>
    <col min="5126" max="5126" width="15.85546875" style="62" bestFit="1" customWidth="1"/>
    <col min="5127" max="5127" width="17.28515625" style="62" customWidth="1"/>
    <col min="5128" max="5128" width="16.7109375" style="62" customWidth="1"/>
    <col min="5129" max="5129" width="11.42578125" style="62"/>
    <col min="5130" max="5130" width="16.28515625" style="62" bestFit="1" customWidth="1"/>
    <col min="5131" max="5131" width="21.7109375" style="62" bestFit="1" customWidth="1"/>
    <col min="5132" max="5376" width="11.42578125" style="62"/>
    <col min="5377" max="5378" width="4.28515625" style="62" customWidth="1"/>
    <col min="5379" max="5379" width="5.5703125" style="62" customWidth="1"/>
    <col min="5380" max="5380" width="5.28515625" style="62" customWidth="1"/>
    <col min="5381" max="5381" width="44.7109375" style="62" customWidth="1"/>
    <col min="5382" max="5382" width="15.85546875" style="62" bestFit="1" customWidth="1"/>
    <col min="5383" max="5383" width="17.28515625" style="62" customWidth="1"/>
    <col min="5384" max="5384" width="16.7109375" style="62" customWidth="1"/>
    <col min="5385" max="5385" width="11.42578125" style="62"/>
    <col min="5386" max="5386" width="16.28515625" style="62" bestFit="1" customWidth="1"/>
    <col min="5387" max="5387" width="21.7109375" style="62" bestFit="1" customWidth="1"/>
    <col min="5388" max="5632" width="11.42578125" style="62"/>
    <col min="5633" max="5634" width="4.28515625" style="62" customWidth="1"/>
    <col min="5635" max="5635" width="5.5703125" style="62" customWidth="1"/>
    <col min="5636" max="5636" width="5.28515625" style="62" customWidth="1"/>
    <col min="5637" max="5637" width="44.7109375" style="62" customWidth="1"/>
    <col min="5638" max="5638" width="15.85546875" style="62" bestFit="1" customWidth="1"/>
    <col min="5639" max="5639" width="17.28515625" style="62" customWidth="1"/>
    <col min="5640" max="5640" width="16.7109375" style="62" customWidth="1"/>
    <col min="5641" max="5641" width="11.42578125" style="62"/>
    <col min="5642" max="5642" width="16.28515625" style="62" bestFit="1" customWidth="1"/>
    <col min="5643" max="5643" width="21.7109375" style="62" bestFit="1" customWidth="1"/>
    <col min="5644" max="5888" width="11.42578125" style="62"/>
    <col min="5889" max="5890" width="4.28515625" style="62" customWidth="1"/>
    <col min="5891" max="5891" width="5.5703125" style="62" customWidth="1"/>
    <col min="5892" max="5892" width="5.28515625" style="62" customWidth="1"/>
    <col min="5893" max="5893" width="44.7109375" style="62" customWidth="1"/>
    <col min="5894" max="5894" width="15.85546875" style="62" bestFit="1" customWidth="1"/>
    <col min="5895" max="5895" width="17.28515625" style="62" customWidth="1"/>
    <col min="5896" max="5896" width="16.7109375" style="62" customWidth="1"/>
    <col min="5897" max="5897" width="11.42578125" style="62"/>
    <col min="5898" max="5898" width="16.28515625" style="62" bestFit="1" customWidth="1"/>
    <col min="5899" max="5899" width="21.7109375" style="62" bestFit="1" customWidth="1"/>
    <col min="5900" max="6144" width="11.42578125" style="62"/>
    <col min="6145" max="6146" width="4.28515625" style="62" customWidth="1"/>
    <col min="6147" max="6147" width="5.5703125" style="62" customWidth="1"/>
    <col min="6148" max="6148" width="5.28515625" style="62" customWidth="1"/>
    <col min="6149" max="6149" width="44.7109375" style="62" customWidth="1"/>
    <col min="6150" max="6150" width="15.85546875" style="62" bestFit="1" customWidth="1"/>
    <col min="6151" max="6151" width="17.28515625" style="62" customWidth="1"/>
    <col min="6152" max="6152" width="16.7109375" style="62" customWidth="1"/>
    <col min="6153" max="6153" width="11.42578125" style="62"/>
    <col min="6154" max="6154" width="16.28515625" style="62" bestFit="1" customWidth="1"/>
    <col min="6155" max="6155" width="21.7109375" style="62" bestFit="1" customWidth="1"/>
    <col min="6156" max="6400" width="11.42578125" style="62"/>
    <col min="6401" max="6402" width="4.28515625" style="62" customWidth="1"/>
    <col min="6403" max="6403" width="5.5703125" style="62" customWidth="1"/>
    <col min="6404" max="6404" width="5.28515625" style="62" customWidth="1"/>
    <col min="6405" max="6405" width="44.7109375" style="62" customWidth="1"/>
    <col min="6406" max="6406" width="15.85546875" style="62" bestFit="1" customWidth="1"/>
    <col min="6407" max="6407" width="17.28515625" style="62" customWidth="1"/>
    <col min="6408" max="6408" width="16.7109375" style="62" customWidth="1"/>
    <col min="6409" max="6409" width="11.42578125" style="62"/>
    <col min="6410" max="6410" width="16.28515625" style="62" bestFit="1" customWidth="1"/>
    <col min="6411" max="6411" width="21.7109375" style="62" bestFit="1" customWidth="1"/>
    <col min="6412" max="6656" width="11.42578125" style="62"/>
    <col min="6657" max="6658" width="4.28515625" style="62" customWidth="1"/>
    <col min="6659" max="6659" width="5.5703125" style="62" customWidth="1"/>
    <col min="6660" max="6660" width="5.28515625" style="62" customWidth="1"/>
    <col min="6661" max="6661" width="44.7109375" style="62" customWidth="1"/>
    <col min="6662" max="6662" width="15.85546875" style="62" bestFit="1" customWidth="1"/>
    <col min="6663" max="6663" width="17.28515625" style="62" customWidth="1"/>
    <col min="6664" max="6664" width="16.7109375" style="62" customWidth="1"/>
    <col min="6665" max="6665" width="11.42578125" style="62"/>
    <col min="6666" max="6666" width="16.28515625" style="62" bestFit="1" customWidth="1"/>
    <col min="6667" max="6667" width="21.7109375" style="62" bestFit="1" customWidth="1"/>
    <col min="6668" max="6912" width="11.42578125" style="62"/>
    <col min="6913" max="6914" width="4.28515625" style="62" customWidth="1"/>
    <col min="6915" max="6915" width="5.5703125" style="62" customWidth="1"/>
    <col min="6916" max="6916" width="5.28515625" style="62" customWidth="1"/>
    <col min="6917" max="6917" width="44.7109375" style="62" customWidth="1"/>
    <col min="6918" max="6918" width="15.85546875" style="62" bestFit="1" customWidth="1"/>
    <col min="6919" max="6919" width="17.28515625" style="62" customWidth="1"/>
    <col min="6920" max="6920" width="16.7109375" style="62" customWidth="1"/>
    <col min="6921" max="6921" width="11.42578125" style="62"/>
    <col min="6922" max="6922" width="16.28515625" style="62" bestFit="1" customWidth="1"/>
    <col min="6923" max="6923" width="21.7109375" style="62" bestFit="1" customWidth="1"/>
    <col min="6924" max="7168" width="11.42578125" style="62"/>
    <col min="7169" max="7170" width="4.28515625" style="62" customWidth="1"/>
    <col min="7171" max="7171" width="5.5703125" style="62" customWidth="1"/>
    <col min="7172" max="7172" width="5.28515625" style="62" customWidth="1"/>
    <col min="7173" max="7173" width="44.7109375" style="62" customWidth="1"/>
    <col min="7174" max="7174" width="15.85546875" style="62" bestFit="1" customWidth="1"/>
    <col min="7175" max="7175" width="17.28515625" style="62" customWidth="1"/>
    <col min="7176" max="7176" width="16.7109375" style="62" customWidth="1"/>
    <col min="7177" max="7177" width="11.42578125" style="62"/>
    <col min="7178" max="7178" width="16.28515625" style="62" bestFit="1" customWidth="1"/>
    <col min="7179" max="7179" width="21.7109375" style="62" bestFit="1" customWidth="1"/>
    <col min="7180" max="7424" width="11.42578125" style="62"/>
    <col min="7425" max="7426" width="4.28515625" style="62" customWidth="1"/>
    <col min="7427" max="7427" width="5.5703125" style="62" customWidth="1"/>
    <col min="7428" max="7428" width="5.28515625" style="62" customWidth="1"/>
    <col min="7429" max="7429" width="44.7109375" style="62" customWidth="1"/>
    <col min="7430" max="7430" width="15.85546875" style="62" bestFit="1" customWidth="1"/>
    <col min="7431" max="7431" width="17.28515625" style="62" customWidth="1"/>
    <col min="7432" max="7432" width="16.7109375" style="62" customWidth="1"/>
    <col min="7433" max="7433" width="11.42578125" style="62"/>
    <col min="7434" max="7434" width="16.28515625" style="62" bestFit="1" customWidth="1"/>
    <col min="7435" max="7435" width="21.7109375" style="62" bestFit="1" customWidth="1"/>
    <col min="7436" max="7680" width="11.42578125" style="62"/>
    <col min="7681" max="7682" width="4.28515625" style="62" customWidth="1"/>
    <col min="7683" max="7683" width="5.5703125" style="62" customWidth="1"/>
    <col min="7684" max="7684" width="5.28515625" style="62" customWidth="1"/>
    <col min="7685" max="7685" width="44.7109375" style="62" customWidth="1"/>
    <col min="7686" max="7686" width="15.85546875" style="62" bestFit="1" customWidth="1"/>
    <col min="7687" max="7687" width="17.28515625" style="62" customWidth="1"/>
    <col min="7688" max="7688" width="16.7109375" style="62" customWidth="1"/>
    <col min="7689" max="7689" width="11.42578125" style="62"/>
    <col min="7690" max="7690" width="16.28515625" style="62" bestFit="1" customWidth="1"/>
    <col min="7691" max="7691" width="21.7109375" style="62" bestFit="1" customWidth="1"/>
    <col min="7692" max="7936" width="11.42578125" style="62"/>
    <col min="7937" max="7938" width="4.28515625" style="62" customWidth="1"/>
    <col min="7939" max="7939" width="5.5703125" style="62" customWidth="1"/>
    <col min="7940" max="7940" width="5.28515625" style="62" customWidth="1"/>
    <col min="7941" max="7941" width="44.7109375" style="62" customWidth="1"/>
    <col min="7942" max="7942" width="15.85546875" style="62" bestFit="1" customWidth="1"/>
    <col min="7943" max="7943" width="17.28515625" style="62" customWidth="1"/>
    <col min="7944" max="7944" width="16.7109375" style="62" customWidth="1"/>
    <col min="7945" max="7945" width="11.42578125" style="62"/>
    <col min="7946" max="7946" width="16.28515625" style="62" bestFit="1" customWidth="1"/>
    <col min="7947" max="7947" width="21.7109375" style="62" bestFit="1" customWidth="1"/>
    <col min="7948" max="8192" width="11.42578125" style="62"/>
    <col min="8193" max="8194" width="4.28515625" style="62" customWidth="1"/>
    <col min="8195" max="8195" width="5.5703125" style="62" customWidth="1"/>
    <col min="8196" max="8196" width="5.28515625" style="62" customWidth="1"/>
    <col min="8197" max="8197" width="44.7109375" style="62" customWidth="1"/>
    <col min="8198" max="8198" width="15.85546875" style="62" bestFit="1" customWidth="1"/>
    <col min="8199" max="8199" width="17.28515625" style="62" customWidth="1"/>
    <col min="8200" max="8200" width="16.7109375" style="62" customWidth="1"/>
    <col min="8201" max="8201" width="11.42578125" style="62"/>
    <col min="8202" max="8202" width="16.28515625" style="62" bestFit="1" customWidth="1"/>
    <col min="8203" max="8203" width="21.7109375" style="62" bestFit="1" customWidth="1"/>
    <col min="8204" max="8448" width="11.42578125" style="62"/>
    <col min="8449" max="8450" width="4.28515625" style="62" customWidth="1"/>
    <col min="8451" max="8451" width="5.5703125" style="62" customWidth="1"/>
    <col min="8452" max="8452" width="5.28515625" style="62" customWidth="1"/>
    <col min="8453" max="8453" width="44.7109375" style="62" customWidth="1"/>
    <col min="8454" max="8454" width="15.85546875" style="62" bestFit="1" customWidth="1"/>
    <col min="8455" max="8455" width="17.28515625" style="62" customWidth="1"/>
    <col min="8456" max="8456" width="16.7109375" style="62" customWidth="1"/>
    <col min="8457" max="8457" width="11.42578125" style="62"/>
    <col min="8458" max="8458" width="16.28515625" style="62" bestFit="1" customWidth="1"/>
    <col min="8459" max="8459" width="21.7109375" style="62" bestFit="1" customWidth="1"/>
    <col min="8460" max="8704" width="11.42578125" style="62"/>
    <col min="8705" max="8706" width="4.28515625" style="62" customWidth="1"/>
    <col min="8707" max="8707" width="5.5703125" style="62" customWidth="1"/>
    <col min="8708" max="8708" width="5.28515625" style="62" customWidth="1"/>
    <col min="8709" max="8709" width="44.7109375" style="62" customWidth="1"/>
    <col min="8710" max="8710" width="15.85546875" style="62" bestFit="1" customWidth="1"/>
    <col min="8711" max="8711" width="17.28515625" style="62" customWidth="1"/>
    <col min="8712" max="8712" width="16.7109375" style="62" customWidth="1"/>
    <col min="8713" max="8713" width="11.42578125" style="62"/>
    <col min="8714" max="8714" width="16.28515625" style="62" bestFit="1" customWidth="1"/>
    <col min="8715" max="8715" width="21.7109375" style="62" bestFit="1" customWidth="1"/>
    <col min="8716" max="8960" width="11.42578125" style="62"/>
    <col min="8961" max="8962" width="4.28515625" style="62" customWidth="1"/>
    <col min="8963" max="8963" width="5.5703125" style="62" customWidth="1"/>
    <col min="8964" max="8964" width="5.28515625" style="62" customWidth="1"/>
    <col min="8965" max="8965" width="44.7109375" style="62" customWidth="1"/>
    <col min="8966" max="8966" width="15.85546875" style="62" bestFit="1" customWidth="1"/>
    <col min="8967" max="8967" width="17.28515625" style="62" customWidth="1"/>
    <col min="8968" max="8968" width="16.7109375" style="62" customWidth="1"/>
    <col min="8969" max="8969" width="11.42578125" style="62"/>
    <col min="8970" max="8970" width="16.28515625" style="62" bestFit="1" customWidth="1"/>
    <col min="8971" max="8971" width="21.7109375" style="62" bestFit="1" customWidth="1"/>
    <col min="8972" max="9216" width="11.42578125" style="62"/>
    <col min="9217" max="9218" width="4.28515625" style="62" customWidth="1"/>
    <col min="9219" max="9219" width="5.5703125" style="62" customWidth="1"/>
    <col min="9220" max="9220" width="5.28515625" style="62" customWidth="1"/>
    <col min="9221" max="9221" width="44.7109375" style="62" customWidth="1"/>
    <col min="9222" max="9222" width="15.85546875" style="62" bestFit="1" customWidth="1"/>
    <col min="9223" max="9223" width="17.28515625" style="62" customWidth="1"/>
    <col min="9224" max="9224" width="16.7109375" style="62" customWidth="1"/>
    <col min="9225" max="9225" width="11.42578125" style="62"/>
    <col min="9226" max="9226" width="16.28515625" style="62" bestFit="1" customWidth="1"/>
    <col min="9227" max="9227" width="21.7109375" style="62" bestFit="1" customWidth="1"/>
    <col min="9228" max="9472" width="11.42578125" style="62"/>
    <col min="9473" max="9474" width="4.28515625" style="62" customWidth="1"/>
    <col min="9475" max="9475" width="5.5703125" style="62" customWidth="1"/>
    <col min="9476" max="9476" width="5.28515625" style="62" customWidth="1"/>
    <col min="9477" max="9477" width="44.7109375" style="62" customWidth="1"/>
    <col min="9478" max="9478" width="15.85546875" style="62" bestFit="1" customWidth="1"/>
    <col min="9479" max="9479" width="17.28515625" style="62" customWidth="1"/>
    <col min="9480" max="9480" width="16.7109375" style="62" customWidth="1"/>
    <col min="9481" max="9481" width="11.42578125" style="62"/>
    <col min="9482" max="9482" width="16.28515625" style="62" bestFit="1" customWidth="1"/>
    <col min="9483" max="9483" width="21.7109375" style="62" bestFit="1" customWidth="1"/>
    <col min="9484" max="9728" width="11.42578125" style="62"/>
    <col min="9729" max="9730" width="4.28515625" style="62" customWidth="1"/>
    <col min="9731" max="9731" width="5.5703125" style="62" customWidth="1"/>
    <col min="9732" max="9732" width="5.28515625" style="62" customWidth="1"/>
    <col min="9733" max="9733" width="44.7109375" style="62" customWidth="1"/>
    <col min="9734" max="9734" width="15.85546875" style="62" bestFit="1" customWidth="1"/>
    <col min="9735" max="9735" width="17.28515625" style="62" customWidth="1"/>
    <col min="9736" max="9736" width="16.7109375" style="62" customWidth="1"/>
    <col min="9737" max="9737" width="11.42578125" style="62"/>
    <col min="9738" max="9738" width="16.28515625" style="62" bestFit="1" customWidth="1"/>
    <col min="9739" max="9739" width="21.7109375" style="62" bestFit="1" customWidth="1"/>
    <col min="9740" max="9984" width="11.42578125" style="62"/>
    <col min="9985" max="9986" width="4.28515625" style="62" customWidth="1"/>
    <col min="9987" max="9987" width="5.5703125" style="62" customWidth="1"/>
    <col min="9988" max="9988" width="5.28515625" style="62" customWidth="1"/>
    <col min="9989" max="9989" width="44.7109375" style="62" customWidth="1"/>
    <col min="9990" max="9990" width="15.85546875" style="62" bestFit="1" customWidth="1"/>
    <col min="9991" max="9991" width="17.28515625" style="62" customWidth="1"/>
    <col min="9992" max="9992" width="16.7109375" style="62" customWidth="1"/>
    <col min="9993" max="9993" width="11.42578125" style="62"/>
    <col min="9994" max="9994" width="16.28515625" style="62" bestFit="1" customWidth="1"/>
    <col min="9995" max="9995" width="21.7109375" style="62" bestFit="1" customWidth="1"/>
    <col min="9996" max="10240" width="11.42578125" style="62"/>
    <col min="10241" max="10242" width="4.28515625" style="62" customWidth="1"/>
    <col min="10243" max="10243" width="5.5703125" style="62" customWidth="1"/>
    <col min="10244" max="10244" width="5.28515625" style="62" customWidth="1"/>
    <col min="10245" max="10245" width="44.7109375" style="62" customWidth="1"/>
    <col min="10246" max="10246" width="15.85546875" style="62" bestFit="1" customWidth="1"/>
    <col min="10247" max="10247" width="17.28515625" style="62" customWidth="1"/>
    <col min="10248" max="10248" width="16.7109375" style="62" customWidth="1"/>
    <col min="10249" max="10249" width="11.42578125" style="62"/>
    <col min="10250" max="10250" width="16.28515625" style="62" bestFit="1" customWidth="1"/>
    <col min="10251" max="10251" width="21.7109375" style="62" bestFit="1" customWidth="1"/>
    <col min="10252" max="10496" width="11.42578125" style="62"/>
    <col min="10497" max="10498" width="4.28515625" style="62" customWidth="1"/>
    <col min="10499" max="10499" width="5.5703125" style="62" customWidth="1"/>
    <col min="10500" max="10500" width="5.28515625" style="62" customWidth="1"/>
    <col min="10501" max="10501" width="44.7109375" style="62" customWidth="1"/>
    <col min="10502" max="10502" width="15.85546875" style="62" bestFit="1" customWidth="1"/>
    <col min="10503" max="10503" width="17.28515625" style="62" customWidth="1"/>
    <col min="10504" max="10504" width="16.7109375" style="62" customWidth="1"/>
    <col min="10505" max="10505" width="11.42578125" style="62"/>
    <col min="10506" max="10506" width="16.28515625" style="62" bestFit="1" customWidth="1"/>
    <col min="10507" max="10507" width="21.7109375" style="62" bestFit="1" customWidth="1"/>
    <col min="10508" max="10752" width="11.42578125" style="62"/>
    <col min="10753" max="10754" width="4.28515625" style="62" customWidth="1"/>
    <col min="10755" max="10755" width="5.5703125" style="62" customWidth="1"/>
    <col min="10756" max="10756" width="5.28515625" style="62" customWidth="1"/>
    <col min="10757" max="10757" width="44.7109375" style="62" customWidth="1"/>
    <col min="10758" max="10758" width="15.85546875" style="62" bestFit="1" customWidth="1"/>
    <col min="10759" max="10759" width="17.28515625" style="62" customWidth="1"/>
    <col min="10760" max="10760" width="16.7109375" style="62" customWidth="1"/>
    <col min="10761" max="10761" width="11.42578125" style="62"/>
    <col min="10762" max="10762" width="16.28515625" style="62" bestFit="1" customWidth="1"/>
    <col min="10763" max="10763" width="21.7109375" style="62" bestFit="1" customWidth="1"/>
    <col min="10764" max="11008" width="11.42578125" style="62"/>
    <col min="11009" max="11010" width="4.28515625" style="62" customWidth="1"/>
    <col min="11011" max="11011" width="5.5703125" style="62" customWidth="1"/>
    <col min="11012" max="11012" width="5.28515625" style="62" customWidth="1"/>
    <col min="11013" max="11013" width="44.7109375" style="62" customWidth="1"/>
    <col min="11014" max="11014" width="15.85546875" style="62" bestFit="1" customWidth="1"/>
    <col min="11015" max="11015" width="17.28515625" style="62" customWidth="1"/>
    <col min="11016" max="11016" width="16.7109375" style="62" customWidth="1"/>
    <col min="11017" max="11017" width="11.42578125" style="62"/>
    <col min="11018" max="11018" width="16.28515625" style="62" bestFit="1" customWidth="1"/>
    <col min="11019" max="11019" width="21.7109375" style="62" bestFit="1" customWidth="1"/>
    <col min="11020" max="11264" width="11.42578125" style="62"/>
    <col min="11265" max="11266" width="4.28515625" style="62" customWidth="1"/>
    <col min="11267" max="11267" width="5.5703125" style="62" customWidth="1"/>
    <col min="11268" max="11268" width="5.28515625" style="62" customWidth="1"/>
    <col min="11269" max="11269" width="44.7109375" style="62" customWidth="1"/>
    <col min="11270" max="11270" width="15.85546875" style="62" bestFit="1" customWidth="1"/>
    <col min="11271" max="11271" width="17.28515625" style="62" customWidth="1"/>
    <col min="11272" max="11272" width="16.7109375" style="62" customWidth="1"/>
    <col min="11273" max="11273" width="11.42578125" style="62"/>
    <col min="11274" max="11274" width="16.28515625" style="62" bestFit="1" customWidth="1"/>
    <col min="11275" max="11275" width="21.7109375" style="62" bestFit="1" customWidth="1"/>
    <col min="11276" max="11520" width="11.42578125" style="62"/>
    <col min="11521" max="11522" width="4.28515625" style="62" customWidth="1"/>
    <col min="11523" max="11523" width="5.5703125" style="62" customWidth="1"/>
    <col min="11524" max="11524" width="5.28515625" style="62" customWidth="1"/>
    <col min="11525" max="11525" width="44.7109375" style="62" customWidth="1"/>
    <col min="11526" max="11526" width="15.85546875" style="62" bestFit="1" customWidth="1"/>
    <col min="11527" max="11527" width="17.28515625" style="62" customWidth="1"/>
    <col min="11528" max="11528" width="16.7109375" style="62" customWidth="1"/>
    <col min="11529" max="11529" width="11.42578125" style="62"/>
    <col min="11530" max="11530" width="16.28515625" style="62" bestFit="1" customWidth="1"/>
    <col min="11531" max="11531" width="21.7109375" style="62" bestFit="1" customWidth="1"/>
    <col min="11532" max="11776" width="11.42578125" style="62"/>
    <col min="11777" max="11778" width="4.28515625" style="62" customWidth="1"/>
    <col min="11779" max="11779" width="5.5703125" style="62" customWidth="1"/>
    <col min="11780" max="11780" width="5.28515625" style="62" customWidth="1"/>
    <col min="11781" max="11781" width="44.7109375" style="62" customWidth="1"/>
    <col min="11782" max="11782" width="15.85546875" style="62" bestFit="1" customWidth="1"/>
    <col min="11783" max="11783" width="17.28515625" style="62" customWidth="1"/>
    <col min="11784" max="11784" width="16.7109375" style="62" customWidth="1"/>
    <col min="11785" max="11785" width="11.42578125" style="62"/>
    <col min="11786" max="11786" width="16.28515625" style="62" bestFit="1" customWidth="1"/>
    <col min="11787" max="11787" width="21.7109375" style="62" bestFit="1" customWidth="1"/>
    <col min="11788" max="12032" width="11.42578125" style="62"/>
    <col min="12033" max="12034" width="4.28515625" style="62" customWidth="1"/>
    <col min="12035" max="12035" width="5.5703125" style="62" customWidth="1"/>
    <col min="12036" max="12036" width="5.28515625" style="62" customWidth="1"/>
    <col min="12037" max="12037" width="44.7109375" style="62" customWidth="1"/>
    <col min="12038" max="12038" width="15.85546875" style="62" bestFit="1" customWidth="1"/>
    <col min="12039" max="12039" width="17.28515625" style="62" customWidth="1"/>
    <col min="12040" max="12040" width="16.7109375" style="62" customWidth="1"/>
    <col min="12041" max="12041" width="11.42578125" style="62"/>
    <col min="12042" max="12042" width="16.28515625" style="62" bestFit="1" customWidth="1"/>
    <col min="12043" max="12043" width="21.7109375" style="62" bestFit="1" customWidth="1"/>
    <col min="12044" max="12288" width="11.42578125" style="62"/>
    <col min="12289" max="12290" width="4.28515625" style="62" customWidth="1"/>
    <col min="12291" max="12291" width="5.5703125" style="62" customWidth="1"/>
    <col min="12292" max="12292" width="5.28515625" style="62" customWidth="1"/>
    <col min="12293" max="12293" width="44.7109375" style="62" customWidth="1"/>
    <col min="12294" max="12294" width="15.85546875" style="62" bestFit="1" customWidth="1"/>
    <col min="12295" max="12295" width="17.28515625" style="62" customWidth="1"/>
    <col min="12296" max="12296" width="16.7109375" style="62" customWidth="1"/>
    <col min="12297" max="12297" width="11.42578125" style="62"/>
    <col min="12298" max="12298" width="16.28515625" style="62" bestFit="1" customWidth="1"/>
    <col min="12299" max="12299" width="21.7109375" style="62" bestFit="1" customWidth="1"/>
    <col min="12300" max="12544" width="11.42578125" style="62"/>
    <col min="12545" max="12546" width="4.28515625" style="62" customWidth="1"/>
    <col min="12547" max="12547" width="5.5703125" style="62" customWidth="1"/>
    <col min="12548" max="12548" width="5.28515625" style="62" customWidth="1"/>
    <col min="12549" max="12549" width="44.7109375" style="62" customWidth="1"/>
    <col min="12550" max="12550" width="15.85546875" style="62" bestFit="1" customWidth="1"/>
    <col min="12551" max="12551" width="17.28515625" style="62" customWidth="1"/>
    <col min="12552" max="12552" width="16.7109375" style="62" customWidth="1"/>
    <col min="12553" max="12553" width="11.42578125" style="62"/>
    <col min="12554" max="12554" width="16.28515625" style="62" bestFit="1" customWidth="1"/>
    <col min="12555" max="12555" width="21.7109375" style="62" bestFit="1" customWidth="1"/>
    <col min="12556" max="12800" width="11.42578125" style="62"/>
    <col min="12801" max="12802" width="4.28515625" style="62" customWidth="1"/>
    <col min="12803" max="12803" width="5.5703125" style="62" customWidth="1"/>
    <col min="12804" max="12804" width="5.28515625" style="62" customWidth="1"/>
    <col min="12805" max="12805" width="44.7109375" style="62" customWidth="1"/>
    <col min="12806" max="12806" width="15.85546875" style="62" bestFit="1" customWidth="1"/>
    <col min="12807" max="12807" width="17.28515625" style="62" customWidth="1"/>
    <col min="12808" max="12808" width="16.7109375" style="62" customWidth="1"/>
    <col min="12809" max="12809" width="11.42578125" style="62"/>
    <col min="12810" max="12810" width="16.28515625" style="62" bestFit="1" customWidth="1"/>
    <col min="12811" max="12811" width="21.7109375" style="62" bestFit="1" customWidth="1"/>
    <col min="12812" max="13056" width="11.42578125" style="62"/>
    <col min="13057" max="13058" width="4.28515625" style="62" customWidth="1"/>
    <col min="13059" max="13059" width="5.5703125" style="62" customWidth="1"/>
    <col min="13060" max="13060" width="5.28515625" style="62" customWidth="1"/>
    <col min="13061" max="13061" width="44.7109375" style="62" customWidth="1"/>
    <col min="13062" max="13062" width="15.85546875" style="62" bestFit="1" customWidth="1"/>
    <col min="13063" max="13063" width="17.28515625" style="62" customWidth="1"/>
    <col min="13064" max="13064" width="16.7109375" style="62" customWidth="1"/>
    <col min="13065" max="13065" width="11.42578125" style="62"/>
    <col min="13066" max="13066" width="16.28515625" style="62" bestFit="1" customWidth="1"/>
    <col min="13067" max="13067" width="21.7109375" style="62" bestFit="1" customWidth="1"/>
    <col min="13068" max="13312" width="11.42578125" style="62"/>
    <col min="13313" max="13314" width="4.28515625" style="62" customWidth="1"/>
    <col min="13315" max="13315" width="5.5703125" style="62" customWidth="1"/>
    <col min="13316" max="13316" width="5.28515625" style="62" customWidth="1"/>
    <col min="13317" max="13317" width="44.7109375" style="62" customWidth="1"/>
    <col min="13318" max="13318" width="15.85546875" style="62" bestFit="1" customWidth="1"/>
    <col min="13319" max="13319" width="17.28515625" style="62" customWidth="1"/>
    <col min="13320" max="13320" width="16.7109375" style="62" customWidth="1"/>
    <col min="13321" max="13321" width="11.42578125" style="62"/>
    <col min="13322" max="13322" width="16.28515625" style="62" bestFit="1" customWidth="1"/>
    <col min="13323" max="13323" width="21.7109375" style="62" bestFit="1" customWidth="1"/>
    <col min="13324" max="13568" width="11.42578125" style="62"/>
    <col min="13569" max="13570" width="4.28515625" style="62" customWidth="1"/>
    <col min="13571" max="13571" width="5.5703125" style="62" customWidth="1"/>
    <col min="13572" max="13572" width="5.28515625" style="62" customWidth="1"/>
    <col min="13573" max="13573" width="44.7109375" style="62" customWidth="1"/>
    <col min="13574" max="13574" width="15.85546875" style="62" bestFit="1" customWidth="1"/>
    <col min="13575" max="13575" width="17.28515625" style="62" customWidth="1"/>
    <col min="13576" max="13576" width="16.7109375" style="62" customWidth="1"/>
    <col min="13577" max="13577" width="11.42578125" style="62"/>
    <col min="13578" max="13578" width="16.28515625" style="62" bestFit="1" customWidth="1"/>
    <col min="13579" max="13579" width="21.7109375" style="62" bestFit="1" customWidth="1"/>
    <col min="13580" max="13824" width="11.42578125" style="62"/>
    <col min="13825" max="13826" width="4.28515625" style="62" customWidth="1"/>
    <col min="13827" max="13827" width="5.5703125" style="62" customWidth="1"/>
    <col min="13828" max="13828" width="5.28515625" style="62" customWidth="1"/>
    <col min="13829" max="13829" width="44.7109375" style="62" customWidth="1"/>
    <col min="13830" max="13830" width="15.85546875" style="62" bestFit="1" customWidth="1"/>
    <col min="13831" max="13831" width="17.28515625" style="62" customWidth="1"/>
    <col min="13832" max="13832" width="16.7109375" style="62" customWidth="1"/>
    <col min="13833" max="13833" width="11.42578125" style="62"/>
    <col min="13834" max="13834" width="16.28515625" style="62" bestFit="1" customWidth="1"/>
    <col min="13835" max="13835" width="21.7109375" style="62" bestFit="1" customWidth="1"/>
    <col min="13836" max="14080" width="11.42578125" style="62"/>
    <col min="14081" max="14082" width="4.28515625" style="62" customWidth="1"/>
    <col min="14083" max="14083" width="5.5703125" style="62" customWidth="1"/>
    <col min="14084" max="14084" width="5.28515625" style="62" customWidth="1"/>
    <col min="14085" max="14085" width="44.7109375" style="62" customWidth="1"/>
    <col min="14086" max="14086" width="15.85546875" style="62" bestFit="1" customWidth="1"/>
    <col min="14087" max="14087" width="17.28515625" style="62" customWidth="1"/>
    <col min="14088" max="14088" width="16.7109375" style="62" customWidth="1"/>
    <col min="14089" max="14089" width="11.42578125" style="62"/>
    <col min="14090" max="14090" width="16.28515625" style="62" bestFit="1" customWidth="1"/>
    <col min="14091" max="14091" width="21.7109375" style="62" bestFit="1" customWidth="1"/>
    <col min="14092" max="14336" width="11.42578125" style="62"/>
    <col min="14337" max="14338" width="4.28515625" style="62" customWidth="1"/>
    <col min="14339" max="14339" width="5.5703125" style="62" customWidth="1"/>
    <col min="14340" max="14340" width="5.28515625" style="62" customWidth="1"/>
    <col min="14341" max="14341" width="44.7109375" style="62" customWidth="1"/>
    <col min="14342" max="14342" width="15.85546875" style="62" bestFit="1" customWidth="1"/>
    <col min="14343" max="14343" width="17.28515625" style="62" customWidth="1"/>
    <col min="14344" max="14344" width="16.7109375" style="62" customWidth="1"/>
    <col min="14345" max="14345" width="11.42578125" style="62"/>
    <col min="14346" max="14346" width="16.28515625" style="62" bestFit="1" customWidth="1"/>
    <col min="14347" max="14347" width="21.7109375" style="62" bestFit="1" customWidth="1"/>
    <col min="14348" max="14592" width="11.42578125" style="62"/>
    <col min="14593" max="14594" width="4.28515625" style="62" customWidth="1"/>
    <col min="14595" max="14595" width="5.5703125" style="62" customWidth="1"/>
    <col min="14596" max="14596" width="5.28515625" style="62" customWidth="1"/>
    <col min="14597" max="14597" width="44.7109375" style="62" customWidth="1"/>
    <col min="14598" max="14598" width="15.85546875" style="62" bestFit="1" customWidth="1"/>
    <col min="14599" max="14599" width="17.28515625" style="62" customWidth="1"/>
    <col min="14600" max="14600" width="16.7109375" style="62" customWidth="1"/>
    <col min="14601" max="14601" width="11.42578125" style="62"/>
    <col min="14602" max="14602" width="16.28515625" style="62" bestFit="1" customWidth="1"/>
    <col min="14603" max="14603" width="21.7109375" style="62" bestFit="1" customWidth="1"/>
    <col min="14604" max="14848" width="11.42578125" style="62"/>
    <col min="14849" max="14850" width="4.28515625" style="62" customWidth="1"/>
    <col min="14851" max="14851" width="5.5703125" style="62" customWidth="1"/>
    <col min="14852" max="14852" width="5.28515625" style="62" customWidth="1"/>
    <col min="14853" max="14853" width="44.7109375" style="62" customWidth="1"/>
    <col min="14854" max="14854" width="15.85546875" style="62" bestFit="1" customWidth="1"/>
    <col min="14855" max="14855" width="17.28515625" style="62" customWidth="1"/>
    <col min="14856" max="14856" width="16.7109375" style="62" customWidth="1"/>
    <col min="14857" max="14857" width="11.42578125" style="62"/>
    <col min="14858" max="14858" width="16.28515625" style="62" bestFit="1" customWidth="1"/>
    <col min="14859" max="14859" width="21.7109375" style="62" bestFit="1" customWidth="1"/>
    <col min="14860" max="15104" width="11.42578125" style="62"/>
    <col min="15105" max="15106" width="4.28515625" style="62" customWidth="1"/>
    <col min="15107" max="15107" width="5.5703125" style="62" customWidth="1"/>
    <col min="15108" max="15108" width="5.28515625" style="62" customWidth="1"/>
    <col min="15109" max="15109" width="44.7109375" style="62" customWidth="1"/>
    <col min="15110" max="15110" width="15.85546875" style="62" bestFit="1" customWidth="1"/>
    <col min="15111" max="15111" width="17.28515625" style="62" customWidth="1"/>
    <col min="15112" max="15112" width="16.7109375" style="62" customWidth="1"/>
    <col min="15113" max="15113" width="11.42578125" style="62"/>
    <col min="15114" max="15114" width="16.28515625" style="62" bestFit="1" customWidth="1"/>
    <col min="15115" max="15115" width="21.7109375" style="62" bestFit="1" customWidth="1"/>
    <col min="15116" max="15360" width="11.42578125" style="62"/>
    <col min="15361" max="15362" width="4.28515625" style="62" customWidth="1"/>
    <col min="15363" max="15363" width="5.5703125" style="62" customWidth="1"/>
    <col min="15364" max="15364" width="5.28515625" style="62" customWidth="1"/>
    <col min="15365" max="15365" width="44.7109375" style="62" customWidth="1"/>
    <col min="15366" max="15366" width="15.85546875" style="62" bestFit="1" customWidth="1"/>
    <col min="15367" max="15367" width="17.28515625" style="62" customWidth="1"/>
    <col min="15368" max="15368" width="16.7109375" style="62" customWidth="1"/>
    <col min="15369" max="15369" width="11.42578125" style="62"/>
    <col min="15370" max="15370" width="16.28515625" style="62" bestFit="1" customWidth="1"/>
    <col min="15371" max="15371" width="21.7109375" style="62" bestFit="1" customWidth="1"/>
    <col min="15372" max="15616" width="11.42578125" style="62"/>
    <col min="15617" max="15618" width="4.28515625" style="62" customWidth="1"/>
    <col min="15619" max="15619" width="5.5703125" style="62" customWidth="1"/>
    <col min="15620" max="15620" width="5.28515625" style="62" customWidth="1"/>
    <col min="15621" max="15621" width="44.7109375" style="62" customWidth="1"/>
    <col min="15622" max="15622" width="15.85546875" style="62" bestFit="1" customWidth="1"/>
    <col min="15623" max="15623" width="17.28515625" style="62" customWidth="1"/>
    <col min="15624" max="15624" width="16.7109375" style="62" customWidth="1"/>
    <col min="15625" max="15625" width="11.42578125" style="62"/>
    <col min="15626" max="15626" width="16.28515625" style="62" bestFit="1" customWidth="1"/>
    <col min="15627" max="15627" width="21.7109375" style="62" bestFit="1" customWidth="1"/>
    <col min="15628" max="15872" width="11.42578125" style="62"/>
    <col min="15873" max="15874" width="4.28515625" style="62" customWidth="1"/>
    <col min="15875" max="15875" width="5.5703125" style="62" customWidth="1"/>
    <col min="15876" max="15876" width="5.28515625" style="62" customWidth="1"/>
    <col min="15877" max="15877" width="44.7109375" style="62" customWidth="1"/>
    <col min="15878" max="15878" width="15.85546875" style="62" bestFit="1" customWidth="1"/>
    <col min="15879" max="15879" width="17.28515625" style="62" customWidth="1"/>
    <col min="15880" max="15880" width="16.7109375" style="62" customWidth="1"/>
    <col min="15881" max="15881" width="11.42578125" style="62"/>
    <col min="15882" max="15882" width="16.28515625" style="62" bestFit="1" customWidth="1"/>
    <col min="15883" max="15883" width="21.7109375" style="62" bestFit="1" customWidth="1"/>
    <col min="15884" max="16128" width="11.42578125" style="62"/>
    <col min="16129" max="16130" width="4.28515625" style="62" customWidth="1"/>
    <col min="16131" max="16131" width="5.5703125" style="62" customWidth="1"/>
    <col min="16132" max="16132" width="5.28515625" style="62" customWidth="1"/>
    <col min="16133" max="16133" width="44.7109375" style="62" customWidth="1"/>
    <col min="16134" max="16134" width="15.85546875" style="62" bestFit="1" customWidth="1"/>
    <col min="16135" max="16135" width="17.28515625" style="62" customWidth="1"/>
    <col min="16136" max="16136" width="16.7109375" style="62" customWidth="1"/>
    <col min="16137" max="16137" width="11.42578125" style="62"/>
    <col min="16138" max="16138" width="16.28515625" style="62" bestFit="1" customWidth="1"/>
    <col min="16139" max="16139" width="21.7109375" style="62" bestFit="1" customWidth="1"/>
    <col min="16140" max="16384" width="11.42578125" style="62"/>
  </cols>
  <sheetData>
    <row r="2" spans="1:10" ht="15" x14ac:dyDescent="0.25">
      <c r="A2" s="230"/>
      <c r="B2" s="230"/>
      <c r="C2" s="230"/>
      <c r="D2" s="230"/>
      <c r="E2" s="230"/>
      <c r="F2" s="230"/>
      <c r="G2" s="230"/>
      <c r="H2" s="230"/>
    </row>
    <row r="3" spans="1:10" ht="48" customHeight="1" x14ac:dyDescent="0.2">
      <c r="A3" s="231" t="s">
        <v>358</v>
      </c>
      <c r="B3" s="231"/>
      <c r="C3" s="231"/>
      <c r="D3" s="231"/>
      <c r="E3" s="231"/>
      <c r="F3" s="231"/>
      <c r="G3" s="231"/>
      <c r="H3" s="231"/>
    </row>
    <row r="4" spans="1:10" s="139" customFormat="1" ht="26.25" customHeight="1" x14ac:dyDescent="0.2">
      <c r="A4" s="231" t="s">
        <v>36</v>
      </c>
      <c r="B4" s="231"/>
      <c r="C4" s="231"/>
      <c r="D4" s="231"/>
      <c r="E4" s="231"/>
      <c r="F4" s="231"/>
      <c r="G4" s="232"/>
      <c r="H4" s="232"/>
    </row>
    <row r="5" spans="1:10" ht="15.75" customHeight="1" x14ac:dyDescent="0.25">
      <c r="A5" s="140"/>
      <c r="B5" s="141"/>
      <c r="C5" s="141"/>
      <c r="D5" s="141"/>
      <c r="E5" s="141"/>
    </row>
    <row r="6" spans="1:10" ht="27.95" customHeight="1" x14ac:dyDescent="0.25">
      <c r="A6" s="142"/>
      <c r="B6" s="143"/>
      <c r="C6" s="143"/>
      <c r="D6" s="144"/>
      <c r="E6" s="145"/>
      <c r="F6" s="146" t="s">
        <v>342</v>
      </c>
      <c r="G6" s="146" t="s">
        <v>343</v>
      </c>
      <c r="H6" s="147" t="s">
        <v>344</v>
      </c>
      <c r="I6" s="148"/>
    </row>
    <row r="7" spans="1:10" ht="27.95" customHeight="1" x14ac:dyDescent="0.25">
      <c r="A7" s="233" t="s">
        <v>38</v>
      </c>
      <c r="B7" s="234"/>
      <c r="C7" s="234"/>
      <c r="D7" s="234"/>
      <c r="E7" s="235"/>
      <c r="F7" s="149">
        <f>F8</f>
        <v>9955940</v>
      </c>
      <c r="G7" s="149">
        <f>G8</f>
        <v>9855290</v>
      </c>
      <c r="H7" s="149">
        <f>H8</f>
        <v>9855290</v>
      </c>
      <c r="I7" s="150"/>
    </row>
    <row r="8" spans="1:10" ht="22.7" customHeight="1" x14ac:dyDescent="0.25">
      <c r="A8" s="236" t="s">
        <v>0</v>
      </c>
      <c r="B8" s="237"/>
      <c r="C8" s="237"/>
      <c r="D8" s="237"/>
      <c r="E8" s="238"/>
      <c r="F8" s="151">
        <v>9955940</v>
      </c>
      <c r="G8" s="151">
        <v>9855290</v>
      </c>
      <c r="H8" s="151">
        <v>9855290</v>
      </c>
    </row>
    <row r="9" spans="1:10" ht="22.7" customHeight="1" x14ac:dyDescent="0.25">
      <c r="A9" s="239" t="s">
        <v>279</v>
      </c>
      <c r="B9" s="238"/>
      <c r="C9" s="238"/>
      <c r="D9" s="238"/>
      <c r="E9" s="238"/>
      <c r="F9" s="151"/>
      <c r="G9" s="151"/>
      <c r="H9" s="151"/>
    </row>
    <row r="10" spans="1:10" ht="22.7" customHeight="1" x14ac:dyDescent="0.25">
      <c r="A10" s="152" t="s">
        <v>39</v>
      </c>
      <c r="B10" s="153"/>
      <c r="C10" s="153"/>
      <c r="D10" s="153"/>
      <c r="E10" s="153"/>
      <c r="F10" s="149">
        <f>F11+F12</f>
        <v>9970940</v>
      </c>
      <c r="G10" s="149">
        <f>G11+G12</f>
        <v>9855290</v>
      </c>
      <c r="H10" s="149">
        <f>H11+H12</f>
        <v>9855290</v>
      </c>
    </row>
    <row r="11" spans="1:10" ht="22.7" customHeight="1" x14ac:dyDescent="0.25">
      <c r="A11" s="240" t="s">
        <v>1</v>
      </c>
      <c r="B11" s="237"/>
      <c r="C11" s="237"/>
      <c r="D11" s="237"/>
      <c r="E11" s="241"/>
      <c r="F11" s="151">
        <v>9724290</v>
      </c>
      <c r="G11" s="151">
        <v>9696140</v>
      </c>
      <c r="H11" s="154">
        <v>9696140</v>
      </c>
      <c r="I11" s="46"/>
      <c r="J11" s="46"/>
    </row>
    <row r="12" spans="1:10" ht="22.7" customHeight="1" x14ac:dyDescent="0.25">
      <c r="A12" s="242" t="s">
        <v>313</v>
      </c>
      <c r="B12" s="238"/>
      <c r="C12" s="238"/>
      <c r="D12" s="238"/>
      <c r="E12" s="238"/>
      <c r="F12" s="155">
        <v>246650</v>
      </c>
      <c r="G12" s="155">
        <v>159150</v>
      </c>
      <c r="H12" s="154">
        <v>159150</v>
      </c>
      <c r="I12" s="46"/>
      <c r="J12" s="46"/>
    </row>
    <row r="13" spans="1:10" ht="22.7" customHeight="1" x14ac:dyDescent="0.25">
      <c r="A13" s="243" t="s">
        <v>2</v>
      </c>
      <c r="B13" s="234"/>
      <c r="C13" s="234"/>
      <c r="D13" s="234"/>
      <c r="E13" s="234"/>
      <c r="F13" s="156">
        <f>F7-F10</f>
        <v>-15000</v>
      </c>
      <c r="G13" s="156">
        <f>+G7-G10</f>
        <v>0</v>
      </c>
      <c r="H13" s="156">
        <f>+H7-H10</f>
        <v>0</v>
      </c>
      <c r="J13" s="46"/>
    </row>
    <row r="14" spans="1:10" ht="25.5" customHeight="1" x14ac:dyDescent="0.2">
      <c r="A14" s="231"/>
      <c r="B14" s="244"/>
      <c r="C14" s="244"/>
      <c r="D14" s="244"/>
      <c r="E14" s="244"/>
      <c r="F14" s="245"/>
      <c r="G14" s="245"/>
      <c r="H14" s="245"/>
    </row>
    <row r="15" spans="1:10" ht="27.95" customHeight="1" x14ac:dyDescent="0.25">
      <c r="A15" s="142"/>
      <c r="B15" s="143"/>
      <c r="C15" s="143"/>
      <c r="D15" s="144"/>
      <c r="E15" s="145"/>
      <c r="F15" s="146" t="s">
        <v>362</v>
      </c>
      <c r="G15" s="146" t="s">
        <v>363</v>
      </c>
      <c r="H15" s="147" t="s">
        <v>364</v>
      </c>
      <c r="J15" s="46"/>
    </row>
    <row r="16" spans="1:10" ht="30.75" customHeight="1" x14ac:dyDescent="0.25">
      <c r="A16" s="246" t="s">
        <v>314</v>
      </c>
      <c r="B16" s="247"/>
      <c r="C16" s="247"/>
      <c r="D16" s="247"/>
      <c r="E16" s="248"/>
      <c r="F16" s="157">
        <v>15000</v>
      </c>
      <c r="G16" s="157">
        <v>0</v>
      </c>
      <c r="H16" s="158">
        <v>0</v>
      </c>
      <c r="J16" s="46"/>
    </row>
    <row r="17" spans="1:11" ht="34.5" customHeight="1" x14ac:dyDescent="0.25">
      <c r="A17" s="227" t="s">
        <v>315</v>
      </c>
      <c r="B17" s="228"/>
      <c r="C17" s="228"/>
      <c r="D17" s="228"/>
      <c r="E17" s="229"/>
      <c r="F17" s="159">
        <v>15000</v>
      </c>
      <c r="G17" s="159"/>
      <c r="H17" s="156"/>
      <c r="J17" s="46"/>
    </row>
    <row r="18" spans="1:11" s="160" customFormat="1" ht="26.25" customHeight="1" x14ac:dyDescent="0.25">
      <c r="A18" s="251"/>
      <c r="B18" s="244"/>
      <c r="C18" s="244"/>
      <c r="D18" s="244"/>
      <c r="E18" s="244"/>
      <c r="F18" s="245"/>
      <c r="G18" s="245"/>
      <c r="H18" s="245"/>
      <c r="J18" s="161"/>
    </row>
    <row r="19" spans="1:11" s="160" customFormat="1" ht="33.4" customHeight="1" x14ac:dyDescent="0.25">
      <c r="A19" s="142"/>
      <c r="B19" s="143"/>
      <c r="C19" s="143"/>
      <c r="D19" s="144"/>
      <c r="E19" s="145"/>
      <c r="F19" s="146" t="s">
        <v>362</v>
      </c>
      <c r="G19" s="146" t="s">
        <v>363</v>
      </c>
      <c r="H19" s="147" t="s">
        <v>365</v>
      </c>
      <c r="J19" s="161"/>
      <c r="K19" s="161"/>
    </row>
    <row r="20" spans="1:11" s="160" customFormat="1" ht="33.4" customHeight="1" x14ac:dyDescent="0.25">
      <c r="A20" s="236" t="s">
        <v>3</v>
      </c>
      <c r="B20" s="237"/>
      <c r="C20" s="237"/>
      <c r="D20" s="237"/>
      <c r="E20" s="237"/>
      <c r="F20" s="155"/>
      <c r="G20" s="155"/>
      <c r="H20" s="155"/>
      <c r="J20" s="161"/>
    </row>
    <row r="21" spans="1:11" s="160" customFormat="1" ht="33.75" customHeight="1" x14ac:dyDescent="0.25">
      <c r="A21" s="236" t="s">
        <v>4</v>
      </c>
      <c r="B21" s="237"/>
      <c r="C21" s="237"/>
      <c r="D21" s="237"/>
      <c r="E21" s="237"/>
      <c r="F21" s="155"/>
      <c r="G21" s="155"/>
      <c r="H21" s="155"/>
    </row>
    <row r="22" spans="1:11" s="160" customFormat="1" ht="22.7" customHeight="1" x14ac:dyDescent="0.25">
      <c r="A22" s="243" t="s">
        <v>5</v>
      </c>
      <c r="B22" s="234"/>
      <c r="C22" s="234"/>
      <c r="D22" s="234"/>
      <c r="E22" s="234"/>
      <c r="F22" s="149">
        <f>F20-F21</f>
        <v>0</v>
      </c>
      <c r="G22" s="149">
        <f>G20-G21</f>
        <v>0</v>
      </c>
      <c r="H22" s="149">
        <f>H20-H21</f>
        <v>0</v>
      </c>
      <c r="J22" s="162"/>
      <c r="K22" s="161"/>
    </row>
    <row r="23" spans="1:11" s="160" customFormat="1" ht="25.5" customHeight="1" x14ac:dyDescent="0.25">
      <c r="A23" s="251"/>
      <c r="B23" s="244"/>
      <c r="C23" s="244"/>
      <c r="D23" s="244"/>
      <c r="E23" s="244"/>
      <c r="F23" s="245"/>
      <c r="G23" s="245"/>
      <c r="H23" s="245"/>
    </row>
    <row r="24" spans="1:11" s="160" customFormat="1" ht="22.7" customHeight="1" x14ac:dyDescent="0.25">
      <c r="A24" s="240" t="s">
        <v>6</v>
      </c>
      <c r="B24" s="237"/>
      <c r="C24" s="237"/>
      <c r="D24" s="237"/>
      <c r="E24" s="237"/>
      <c r="F24" s="155">
        <f>IF((F13+F17+F22)&lt;&gt;0,"NESLAGANJE ZBROJA",(F13+F17+F22))</f>
        <v>0</v>
      </c>
      <c r="G24" s="155">
        <f>IF((G13+G17+G22)&lt;&gt;0,"NESLAGANJE ZBROJA",(G13+G17+G22))</f>
        <v>0</v>
      </c>
      <c r="H24" s="155">
        <f>IF((H13+H17+H22)&lt;&gt;0,"NESLAGANJE ZBROJA",(H13+H17+H22))</f>
        <v>0</v>
      </c>
    </row>
    <row r="25" spans="1:11" s="160" customFormat="1" ht="18" customHeight="1" x14ac:dyDescent="0.25">
      <c r="A25" s="163"/>
      <c r="B25" s="141"/>
      <c r="C25" s="141"/>
      <c r="D25" s="141"/>
      <c r="E25" s="141"/>
    </row>
    <row r="26" spans="1:11" ht="42" customHeight="1" x14ac:dyDescent="0.25">
      <c r="A26" s="249" t="s">
        <v>316</v>
      </c>
      <c r="B26" s="250"/>
      <c r="C26" s="250"/>
      <c r="D26" s="250"/>
      <c r="E26" s="250"/>
      <c r="F26" s="250"/>
      <c r="G26" s="250"/>
      <c r="H26" s="250"/>
    </row>
    <row r="27" spans="1:11" x14ac:dyDescent="0.2">
      <c r="E27" s="164"/>
    </row>
    <row r="31" spans="1:11" x14ac:dyDescent="0.2">
      <c r="F31" s="46"/>
      <c r="G31" s="46"/>
      <c r="H31" s="46"/>
    </row>
    <row r="32" spans="1:11" x14ac:dyDescent="0.2">
      <c r="F32" s="46"/>
      <c r="G32" s="46"/>
      <c r="H32" s="46"/>
    </row>
    <row r="33" spans="5:8" x14ac:dyDescent="0.2">
      <c r="E33" s="165"/>
      <c r="F33" s="48"/>
      <c r="G33" s="48"/>
      <c r="H33" s="48"/>
    </row>
    <row r="34" spans="5:8" x14ac:dyDescent="0.2">
      <c r="E34" s="165"/>
      <c r="F34" s="46"/>
      <c r="G34" s="46"/>
      <c r="H34" s="46"/>
    </row>
    <row r="35" spans="5:8" x14ac:dyDescent="0.2">
      <c r="E35" s="165"/>
      <c r="F35" s="46"/>
      <c r="G35" s="46"/>
      <c r="H35" s="46"/>
    </row>
    <row r="36" spans="5:8" x14ac:dyDescent="0.2">
      <c r="E36" s="165"/>
      <c r="F36" s="46"/>
      <c r="G36" s="46"/>
      <c r="H36" s="46"/>
    </row>
    <row r="37" spans="5:8" x14ac:dyDescent="0.2">
      <c r="E37" s="165"/>
      <c r="F37" s="46"/>
      <c r="G37" s="46"/>
      <c r="H37" s="46"/>
    </row>
    <row r="38" spans="5:8" x14ac:dyDescent="0.2">
      <c r="E38" s="165"/>
    </row>
    <row r="43" spans="5:8" x14ac:dyDescent="0.2">
      <c r="F43" s="46"/>
    </row>
    <row r="44" spans="5:8" x14ac:dyDescent="0.2">
      <c r="F44" s="46"/>
    </row>
    <row r="45" spans="5:8" x14ac:dyDescent="0.2">
      <c r="F45" s="46"/>
    </row>
  </sheetData>
  <mergeCells count="19">
    <mergeCell ref="A26:H26"/>
    <mergeCell ref="A18:H18"/>
    <mergeCell ref="A20:E20"/>
    <mergeCell ref="A21:E21"/>
    <mergeCell ref="A22:E22"/>
    <mergeCell ref="A23:H23"/>
    <mergeCell ref="A24:E24"/>
    <mergeCell ref="A17:E17"/>
    <mergeCell ref="A2:H2"/>
    <mergeCell ref="A3:H3"/>
    <mergeCell ref="A4:H4"/>
    <mergeCell ref="A7:E7"/>
    <mergeCell ref="A8:E8"/>
    <mergeCell ref="A9:E9"/>
    <mergeCell ref="A11:E11"/>
    <mergeCell ref="A12:E12"/>
    <mergeCell ref="A13:E13"/>
    <mergeCell ref="A14:H14"/>
    <mergeCell ref="A16:E16"/>
  </mergeCells>
  <printOptions horizontalCentered="1"/>
  <pageMargins left="0.25" right="0.25" top="0.75" bottom="0.75" header="0.3" footer="0.3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7"/>
  <sheetViews>
    <sheetView showGridLines="0" topLeftCell="B1" zoomScaleNormal="100" workbookViewId="0">
      <selection activeCell="D3" sqref="D3"/>
    </sheetView>
  </sheetViews>
  <sheetFormatPr defaultColWidth="9.140625" defaultRowHeight="12" x14ac:dyDescent="0.2"/>
  <cols>
    <col min="1" max="1" width="9.28515625" style="64" hidden="1" customWidth="1"/>
    <col min="2" max="2" width="11.28515625" style="71" customWidth="1"/>
    <col min="3" max="3" width="67" style="120" customWidth="1"/>
    <col min="4" max="6" width="15.7109375" style="81" customWidth="1"/>
    <col min="7" max="16384" width="9.140625" style="75"/>
  </cols>
  <sheetData>
    <row r="1" spans="1:6" ht="12.75" thickBot="1" x14ac:dyDescent="0.25">
      <c r="C1" s="252"/>
      <c r="D1" s="253"/>
      <c r="E1" s="253"/>
      <c r="F1" s="253"/>
    </row>
    <row r="2" spans="1:6" ht="39" thickBot="1" x14ac:dyDescent="0.25">
      <c r="A2" s="64" t="s">
        <v>42</v>
      </c>
      <c r="B2" s="74" t="s">
        <v>43</v>
      </c>
      <c r="C2" s="118" t="s">
        <v>20</v>
      </c>
      <c r="D2" s="76" t="s">
        <v>359</v>
      </c>
      <c r="E2" s="76" t="s">
        <v>339</v>
      </c>
      <c r="F2" s="76" t="s">
        <v>360</v>
      </c>
    </row>
    <row r="3" spans="1:6" s="67" customFormat="1" ht="12.75" x14ac:dyDescent="0.2">
      <c r="A3" s="65">
        <f>LEN(B3)</f>
        <v>1</v>
      </c>
      <c r="B3" s="72">
        <v>6</v>
      </c>
      <c r="C3" s="119" t="s">
        <v>214</v>
      </c>
      <c r="D3" s="66">
        <f>D4+D38+D55+D62+D71+D86+D66</f>
        <v>9970940</v>
      </c>
      <c r="E3" s="66">
        <f>E4+E38+E55+E62+E71+E86+E66</f>
        <v>9845290</v>
      </c>
      <c r="F3" s="66">
        <f>F4+F38+F55+F62+F71+F86+F66</f>
        <v>9845290</v>
      </c>
    </row>
    <row r="4" spans="1:6" s="69" customFormat="1" ht="12.75" x14ac:dyDescent="0.2">
      <c r="A4" s="68">
        <f t="shared" ref="A4:A76" si="0">LEN(B4)</f>
        <v>2</v>
      </c>
      <c r="B4" s="72">
        <v>63</v>
      </c>
      <c r="C4" s="119" t="s">
        <v>215</v>
      </c>
      <c r="D4" s="66">
        <f>D5+D8+D11+D18+D29</f>
        <v>15000</v>
      </c>
      <c r="E4" s="66">
        <f>E5+E8+E11+E18+E29</f>
        <v>15000</v>
      </c>
      <c r="F4" s="66">
        <f>F5+F8+F11+F18+F29</f>
        <v>15000</v>
      </c>
    </row>
    <row r="5" spans="1:6" s="69" customFormat="1" ht="12.75" x14ac:dyDescent="0.2">
      <c r="A5" s="68">
        <f t="shared" si="0"/>
        <v>3</v>
      </c>
      <c r="B5" s="72">
        <v>631</v>
      </c>
      <c r="C5" s="121" t="s">
        <v>216</v>
      </c>
      <c r="D5" s="110">
        <f>D6</f>
        <v>0</v>
      </c>
      <c r="E5" s="110">
        <f t="shared" ref="E5:F5" si="1">E6</f>
        <v>0</v>
      </c>
      <c r="F5" s="110">
        <f t="shared" si="1"/>
        <v>0</v>
      </c>
    </row>
    <row r="6" spans="1:6" s="78" customFormat="1" ht="12.75" x14ac:dyDescent="0.2">
      <c r="A6" s="64">
        <f t="shared" si="0"/>
        <v>4</v>
      </c>
      <c r="B6" s="73">
        <v>6311</v>
      </c>
      <c r="C6" s="122" t="s">
        <v>217</v>
      </c>
      <c r="D6" s="77">
        <f>D7</f>
        <v>0</v>
      </c>
      <c r="E6" s="77">
        <f t="shared" ref="E6:F6" si="2">E7</f>
        <v>0</v>
      </c>
      <c r="F6" s="77">
        <f t="shared" si="2"/>
        <v>0</v>
      </c>
    </row>
    <row r="7" spans="1:6" s="114" customFormat="1" ht="12.75" x14ac:dyDescent="0.2">
      <c r="A7" s="111">
        <f t="shared" si="0"/>
        <v>5</v>
      </c>
      <c r="B7" s="112">
        <v>63111</v>
      </c>
      <c r="C7" s="123" t="s">
        <v>218</v>
      </c>
      <c r="D7" s="113"/>
      <c r="E7" s="113"/>
      <c r="F7" s="113"/>
    </row>
    <row r="8" spans="1:6" s="69" customFormat="1" ht="12.75" x14ac:dyDescent="0.2">
      <c r="A8" s="68">
        <f t="shared" si="0"/>
        <v>3</v>
      </c>
      <c r="B8" s="72">
        <v>632</v>
      </c>
      <c r="C8" s="121" t="s">
        <v>219</v>
      </c>
      <c r="D8" s="110">
        <f>D9</f>
        <v>0</v>
      </c>
      <c r="E8" s="110">
        <f t="shared" ref="E8:F8" si="3">E9</f>
        <v>0</v>
      </c>
      <c r="F8" s="110">
        <f t="shared" si="3"/>
        <v>0</v>
      </c>
    </row>
    <row r="9" spans="1:6" s="78" customFormat="1" ht="12.75" x14ac:dyDescent="0.2">
      <c r="A9" s="64">
        <f t="shared" si="0"/>
        <v>4</v>
      </c>
      <c r="B9" s="73">
        <v>6321</v>
      </c>
      <c r="C9" s="122" t="s">
        <v>220</v>
      </c>
      <c r="D9" s="77">
        <f>SUM(D10)</f>
        <v>0</v>
      </c>
      <c r="E9" s="77">
        <f t="shared" ref="E9:F9" si="4">SUM(E10)</f>
        <v>0</v>
      </c>
      <c r="F9" s="77">
        <f t="shared" si="4"/>
        <v>0</v>
      </c>
    </row>
    <row r="10" spans="1:6" s="114" customFormat="1" ht="12.75" x14ac:dyDescent="0.2">
      <c r="A10" s="111">
        <f t="shared" si="0"/>
        <v>5</v>
      </c>
      <c r="B10" s="112">
        <v>63211</v>
      </c>
      <c r="C10" s="123" t="s">
        <v>220</v>
      </c>
      <c r="D10" s="113"/>
      <c r="E10" s="113"/>
      <c r="F10" s="113"/>
    </row>
    <row r="11" spans="1:6" s="69" customFormat="1" ht="12.75" x14ac:dyDescent="0.2">
      <c r="A11" s="68">
        <f t="shared" si="0"/>
        <v>3</v>
      </c>
      <c r="B11" s="72">
        <v>636</v>
      </c>
      <c r="C11" s="121" t="s">
        <v>221</v>
      </c>
      <c r="D11" s="110">
        <f>D12+D15</f>
        <v>15000</v>
      </c>
      <c r="E11" s="110">
        <f>E12+E15</f>
        <v>15000</v>
      </c>
      <c r="F11" s="110">
        <f>F12+F15</f>
        <v>15000</v>
      </c>
    </row>
    <row r="12" spans="1:6" s="78" customFormat="1" ht="12.75" x14ac:dyDescent="0.2">
      <c r="A12" s="64">
        <f t="shared" si="0"/>
        <v>4</v>
      </c>
      <c r="B12" s="73">
        <v>6361</v>
      </c>
      <c r="C12" s="122" t="s">
        <v>222</v>
      </c>
      <c r="D12" s="77">
        <f>D13+D14</f>
        <v>15000</v>
      </c>
      <c r="E12" s="77">
        <f t="shared" ref="E12:F12" si="5">E13+E14</f>
        <v>15000</v>
      </c>
      <c r="F12" s="77">
        <f t="shared" si="5"/>
        <v>15000</v>
      </c>
    </row>
    <row r="13" spans="1:6" s="114" customFormat="1" ht="24" x14ac:dyDescent="0.2">
      <c r="A13" s="111">
        <f t="shared" si="0"/>
        <v>5</v>
      </c>
      <c r="B13" s="112">
        <v>63612</v>
      </c>
      <c r="C13" s="123" t="s">
        <v>281</v>
      </c>
      <c r="D13" s="113"/>
      <c r="E13" s="113"/>
      <c r="F13" s="113"/>
    </row>
    <row r="14" spans="1:6" s="114" customFormat="1" ht="24" x14ac:dyDescent="0.2">
      <c r="A14" s="111"/>
      <c r="B14" s="112">
        <v>63613</v>
      </c>
      <c r="C14" s="123" t="s">
        <v>282</v>
      </c>
      <c r="D14" s="113">
        <v>15000</v>
      </c>
      <c r="E14" s="113">
        <v>15000</v>
      </c>
      <c r="F14" s="113">
        <v>15000</v>
      </c>
    </row>
    <row r="15" spans="1:6" s="78" customFormat="1" ht="25.5" x14ac:dyDescent="0.2">
      <c r="A15" s="64">
        <f t="shared" si="0"/>
        <v>4</v>
      </c>
      <c r="B15" s="73">
        <v>6362</v>
      </c>
      <c r="C15" s="122" t="s">
        <v>223</v>
      </c>
      <c r="D15" s="77">
        <f>D16+D17</f>
        <v>0</v>
      </c>
      <c r="E15" s="77">
        <f t="shared" ref="E15:F15" si="6">E16+E17</f>
        <v>0</v>
      </c>
      <c r="F15" s="77">
        <f t="shared" si="6"/>
        <v>0</v>
      </c>
    </row>
    <row r="16" spans="1:6" s="114" customFormat="1" ht="24" x14ac:dyDescent="0.2">
      <c r="A16" s="111">
        <f t="shared" si="0"/>
        <v>5</v>
      </c>
      <c r="B16" s="112">
        <v>63622</v>
      </c>
      <c r="C16" s="123" t="s">
        <v>283</v>
      </c>
      <c r="D16" s="113"/>
      <c r="E16" s="113"/>
      <c r="F16" s="113"/>
    </row>
    <row r="17" spans="1:6" s="114" customFormat="1" ht="24" x14ac:dyDescent="0.2">
      <c r="A17" s="111">
        <f t="shared" si="0"/>
        <v>5</v>
      </c>
      <c r="B17" s="112">
        <v>63623</v>
      </c>
      <c r="C17" s="123" t="s">
        <v>284</v>
      </c>
      <c r="D17" s="113"/>
      <c r="E17" s="113"/>
      <c r="F17" s="113"/>
    </row>
    <row r="18" spans="1:6" s="114" customFormat="1" ht="12.75" x14ac:dyDescent="0.2">
      <c r="A18" s="111">
        <f t="shared" si="0"/>
        <v>3</v>
      </c>
      <c r="B18" s="72">
        <v>638</v>
      </c>
      <c r="C18" s="121" t="s">
        <v>302</v>
      </c>
      <c r="D18" s="110">
        <f>D19+D24</f>
        <v>0</v>
      </c>
      <c r="E18" s="110">
        <f t="shared" ref="E18:F18" si="7">E19+E24</f>
        <v>0</v>
      </c>
      <c r="F18" s="110">
        <f t="shared" si="7"/>
        <v>0</v>
      </c>
    </row>
    <row r="19" spans="1:6" s="114" customFormat="1" ht="12.75" x14ac:dyDescent="0.2">
      <c r="A19" s="64">
        <f t="shared" si="0"/>
        <v>4</v>
      </c>
      <c r="B19" s="73">
        <v>6381</v>
      </c>
      <c r="C19" s="122" t="s">
        <v>303</v>
      </c>
      <c r="D19" s="77">
        <f>D20+D21+D22+D23</f>
        <v>0</v>
      </c>
      <c r="E19" s="77">
        <f t="shared" ref="E19:F19" si="8">E20+E21+E22+E23</f>
        <v>0</v>
      </c>
      <c r="F19" s="77">
        <f t="shared" si="8"/>
        <v>0</v>
      </c>
    </row>
    <row r="20" spans="1:6" s="114" customFormat="1" ht="12.75" x14ac:dyDescent="0.2">
      <c r="A20" s="111">
        <f t="shared" si="0"/>
        <v>5</v>
      </c>
      <c r="B20" s="112">
        <v>63811</v>
      </c>
      <c r="C20" s="123" t="s">
        <v>285</v>
      </c>
      <c r="D20" s="113"/>
      <c r="E20" s="113"/>
      <c r="F20" s="113"/>
    </row>
    <row r="21" spans="1:6" s="114" customFormat="1" ht="12.75" x14ac:dyDescent="0.2">
      <c r="A21" s="111">
        <f t="shared" si="0"/>
        <v>5</v>
      </c>
      <c r="B21" s="112">
        <v>63812</v>
      </c>
      <c r="C21" s="123" t="s">
        <v>286</v>
      </c>
      <c r="D21" s="113"/>
      <c r="E21" s="113"/>
      <c r="F21" s="113"/>
    </row>
    <row r="22" spans="1:6" s="114" customFormat="1" ht="24" x14ac:dyDescent="0.2">
      <c r="A22" s="111">
        <f t="shared" si="0"/>
        <v>5</v>
      </c>
      <c r="B22" s="112" t="s">
        <v>287</v>
      </c>
      <c r="C22" s="123" t="s">
        <v>288</v>
      </c>
      <c r="D22" s="113"/>
      <c r="E22" s="113"/>
      <c r="F22" s="113"/>
    </row>
    <row r="23" spans="1:6" s="114" customFormat="1" ht="24" x14ac:dyDescent="0.2">
      <c r="A23" s="111">
        <f t="shared" si="0"/>
        <v>5</v>
      </c>
      <c r="B23" s="112" t="s">
        <v>289</v>
      </c>
      <c r="C23" s="123" t="s">
        <v>290</v>
      </c>
      <c r="D23" s="113"/>
      <c r="E23" s="113"/>
      <c r="F23" s="113"/>
    </row>
    <row r="24" spans="1:6" s="114" customFormat="1" ht="12.75" x14ac:dyDescent="0.2">
      <c r="A24" s="111">
        <f t="shared" si="0"/>
        <v>4</v>
      </c>
      <c r="B24" s="73">
        <v>6382</v>
      </c>
      <c r="C24" s="122" t="s">
        <v>304</v>
      </c>
      <c r="D24" s="77">
        <f>D25+D26+D27+D28</f>
        <v>0</v>
      </c>
      <c r="E24" s="77">
        <f t="shared" ref="E24:F24" si="9">E25+E26+E27+E28</f>
        <v>0</v>
      </c>
      <c r="F24" s="77">
        <f t="shared" si="9"/>
        <v>0</v>
      </c>
    </row>
    <row r="25" spans="1:6" s="114" customFormat="1" ht="12.75" x14ac:dyDescent="0.2">
      <c r="A25" s="111">
        <f t="shared" si="0"/>
        <v>5</v>
      </c>
      <c r="B25" s="112">
        <v>63821</v>
      </c>
      <c r="C25" s="123" t="s">
        <v>291</v>
      </c>
      <c r="D25" s="113"/>
      <c r="E25" s="113"/>
      <c r="F25" s="113"/>
    </row>
    <row r="26" spans="1:6" s="114" customFormat="1" ht="12.75" x14ac:dyDescent="0.2">
      <c r="A26" s="111">
        <f t="shared" si="0"/>
        <v>5</v>
      </c>
      <c r="B26" s="112">
        <v>63822</v>
      </c>
      <c r="C26" s="123" t="s">
        <v>292</v>
      </c>
      <c r="D26" s="113"/>
      <c r="E26" s="113"/>
      <c r="F26" s="113"/>
    </row>
    <row r="27" spans="1:6" s="114" customFormat="1" ht="24" x14ac:dyDescent="0.2">
      <c r="A27" s="111">
        <f t="shared" si="0"/>
        <v>5</v>
      </c>
      <c r="B27" s="112" t="s">
        <v>293</v>
      </c>
      <c r="C27" s="123" t="s">
        <v>294</v>
      </c>
      <c r="D27" s="113"/>
      <c r="E27" s="113"/>
      <c r="F27" s="113"/>
    </row>
    <row r="28" spans="1:6" s="114" customFormat="1" ht="24" x14ac:dyDescent="0.2">
      <c r="A28" s="111">
        <f t="shared" si="0"/>
        <v>5</v>
      </c>
      <c r="B28" s="112" t="s">
        <v>295</v>
      </c>
      <c r="C28" s="123" t="s">
        <v>296</v>
      </c>
      <c r="D28" s="113"/>
      <c r="E28" s="113"/>
      <c r="F28" s="113"/>
    </row>
    <row r="29" spans="1:6" s="114" customFormat="1" ht="12.75" x14ac:dyDescent="0.2">
      <c r="A29" s="111">
        <f t="shared" si="0"/>
        <v>3</v>
      </c>
      <c r="B29" s="72">
        <v>639</v>
      </c>
      <c r="C29" s="121" t="s">
        <v>297</v>
      </c>
      <c r="D29" s="110">
        <f>D30+D32+D34+D36</f>
        <v>0</v>
      </c>
      <c r="E29" s="110">
        <f t="shared" ref="E29:F29" si="10">E30+E32+E34+E36</f>
        <v>0</v>
      </c>
      <c r="F29" s="110">
        <f t="shared" si="10"/>
        <v>0</v>
      </c>
    </row>
    <row r="30" spans="1:6" s="114" customFormat="1" ht="12.75" x14ac:dyDescent="0.2">
      <c r="A30" s="111">
        <f t="shared" si="0"/>
        <v>4</v>
      </c>
      <c r="B30" s="112">
        <v>6391</v>
      </c>
      <c r="C30" s="123" t="s">
        <v>298</v>
      </c>
      <c r="D30" s="77">
        <f>D31</f>
        <v>0</v>
      </c>
      <c r="E30" s="77">
        <f t="shared" ref="E30:F30" si="11">E31</f>
        <v>0</v>
      </c>
      <c r="F30" s="77">
        <f t="shared" si="11"/>
        <v>0</v>
      </c>
    </row>
    <row r="31" spans="1:6" s="114" customFormat="1" ht="12.75" x14ac:dyDescent="0.2">
      <c r="A31" s="111">
        <f t="shared" si="0"/>
        <v>5</v>
      </c>
      <c r="B31" s="112">
        <v>63911</v>
      </c>
      <c r="C31" s="123" t="s">
        <v>298</v>
      </c>
      <c r="D31" s="113"/>
      <c r="E31" s="113"/>
      <c r="F31" s="113"/>
    </row>
    <row r="32" spans="1:6" s="114" customFormat="1" ht="12.75" x14ac:dyDescent="0.2">
      <c r="A32" s="111">
        <f t="shared" si="0"/>
        <v>4</v>
      </c>
      <c r="B32" s="112">
        <v>3692</v>
      </c>
      <c r="C32" s="123" t="s">
        <v>299</v>
      </c>
      <c r="D32" s="77">
        <f>D33</f>
        <v>0</v>
      </c>
      <c r="E32" s="77">
        <f t="shared" ref="E32:F32" si="12">E33</f>
        <v>0</v>
      </c>
      <c r="F32" s="77">
        <f t="shared" si="12"/>
        <v>0</v>
      </c>
    </row>
    <row r="33" spans="1:6" s="114" customFormat="1" ht="12.75" x14ac:dyDescent="0.2">
      <c r="A33" s="111">
        <f t="shared" si="0"/>
        <v>5</v>
      </c>
      <c r="B33" s="112">
        <v>63921</v>
      </c>
      <c r="C33" s="123" t="s">
        <v>299</v>
      </c>
      <c r="D33" s="113"/>
      <c r="E33" s="113"/>
      <c r="F33" s="113"/>
    </row>
    <row r="34" spans="1:6" s="114" customFormat="1" ht="24" x14ac:dyDescent="0.2">
      <c r="A34" s="111">
        <f t="shared" si="0"/>
        <v>4</v>
      </c>
      <c r="B34" s="112">
        <v>6393</v>
      </c>
      <c r="C34" s="123" t="s">
        <v>300</v>
      </c>
      <c r="D34" s="77">
        <f>D35</f>
        <v>0</v>
      </c>
      <c r="E34" s="77">
        <f t="shared" ref="E34:F34" si="13">E35</f>
        <v>0</v>
      </c>
      <c r="F34" s="77">
        <f t="shared" si="13"/>
        <v>0</v>
      </c>
    </row>
    <row r="35" spans="1:6" s="114" customFormat="1" ht="24" x14ac:dyDescent="0.2">
      <c r="A35" s="111">
        <f t="shared" si="0"/>
        <v>5</v>
      </c>
      <c r="B35" s="112">
        <v>63931</v>
      </c>
      <c r="C35" s="123" t="s">
        <v>300</v>
      </c>
      <c r="D35" s="113"/>
      <c r="E35" s="113"/>
      <c r="F35" s="113"/>
    </row>
    <row r="36" spans="1:6" s="114" customFormat="1" ht="25.5" x14ac:dyDescent="0.2">
      <c r="A36" s="64">
        <f t="shared" si="0"/>
        <v>4</v>
      </c>
      <c r="B36" s="73">
        <v>6394</v>
      </c>
      <c r="C36" s="122" t="s">
        <v>301</v>
      </c>
      <c r="D36" s="77">
        <f>D37</f>
        <v>0</v>
      </c>
      <c r="E36" s="77">
        <f t="shared" ref="E36:F36" si="14">E37</f>
        <v>0</v>
      </c>
      <c r="F36" s="77">
        <f t="shared" si="14"/>
        <v>0</v>
      </c>
    </row>
    <row r="37" spans="1:6" s="114" customFormat="1" ht="24" x14ac:dyDescent="0.2">
      <c r="A37" s="111">
        <f t="shared" si="0"/>
        <v>5</v>
      </c>
      <c r="B37" s="112">
        <v>63941</v>
      </c>
      <c r="C37" s="123" t="s">
        <v>301</v>
      </c>
      <c r="D37" s="113"/>
      <c r="E37" s="113"/>
      <c r="F37" s="113"/>
    </row>
    <row r="38" spans="1:6" s="69" customFormat="1" ht="12.75" x14ac:dyDescent="0.2">
      <c r="A38" s="68">
        <f t="shared" si="0"/>
        <v>2</v>
      </c>
      <c r="B38" s="72">
        <v>64</v>
      </c>
      <c r="C38" s="119" t="s">
        <v>224</v>
      </c>
      <c r="D38" s="66">
        <f>D39+D47</f>
        <v>138</v>
      </c>
      <c r="E38" s="66">
        <f>E39+E47</f>
        <v>138</v>
      </c>
      <c r="F38" s="66">
        <f>F39+F47</f>
        <v>138</v>
      </c>
    </row>
    <row r="39" spans="1:6" s="69" customFormat="1" ht="12.75" x14ac:dyDescent="0.2">
      <c r="A39" s="68">
        <f t="shared" si="0"/>
        <v>3</v>
      </c>
      <c r="B39" s="72">
        <v>641</v>
      </c>
      <c r="C39" s="121" t="s">
        <v>225</v>
      </c>
      <c r="D39" s="110">
        <f>D40+D43+D45</f>
        <v>138</v>
      </c>
      <c r="E39" s="110">
        <f t="shared" ref="E39:F39" si="15">E40+E43+E45</f>
        <v>138</v>
      </c>
      <c r="F39" s="110">
        <f t="shared" si="15"/>
        <v>138</v>
      </c>
    </row>
    <row r="40" spans="1:6" s="78" customFormat="1" ht="12.75" x14ac:dyDescent="0.2">
      <c r="A40" s="64">
        <f t="shared" si="0"/>
        <v>4</v>
      </c>
      <c r="B40" s="73">
        <v>6413</v>
      </c>
      <c r="C40" s="122" t="s">
        <v>226</v>
      </c>
      <c r="D40" s="77">
        <v>138</v>
      </c>
      <c r="E40" s="77">
        <v>138</v>
      </c>
      <c r="F40" s="77">
        <v>138</v>
      </c>
    </row>
    <row r="41" spans="1:6" s="114" customFormat="1" ht="12.75" x14ac:dyDescent="0.2">
      <c r="A41" s="111">
        <f t="shared" si="0"/>
        <v>5</v>
      </c>
      <c r="B41" s="112">
        <v>64131</v>
      </c>
      <c r="C41" s="123" t="s">
        <v>227</v>
      </c>
      <c r="D41" s="113"/>
      <c r="E41" s="113"/>
      <c r="F41" s="113"/>
    </row>
    <row r="42" spans="1:6" s="114" customFormat="1" ht="12.75" x14ac:dyDescent="0.2">
      <c r="A42" s="111">
        <f t="shared" si="0"/>
        <v>5</v>
      </c>
      <c r="B42" s="112">
        <v>64132</v>
      </c>
      <c r="C42" s="123" t="s">
        <v>228</v>
      </c>
      <c r="D42" s="113">
        <v>138</v>
      </c>
      <c r="E42" s="113">
        <v>138</v>
      </c>
      <c r="F42" s="113">
        <v>138</v>
      </c>
    </row>
    <row r="43" spans="1:6" s="78" customFormat="1" ht="12.75" x14ac:dyDescent="0.2">
      <c r="A43" s="64">
        <f t="shared" si="0"/>
        <v>4</v>
      </c>
      <c r="B43" s="73">
        <v>6415</v>
      </c>
      <c r="C43" s="122" t="s">
        <v>229</v>
      </c>
      <c r="D43" s="77">
        <f>D44</f>
        <v>0</v>
      </c>
      <c r="E43" s="77">
        <f t="shared" ref="E43:F43" si="16">E44</f>
        <v>0</v>
      </c>
      <c r="F43" s="77">
        <f t="shared" si="16"/>
        <v>0</v>
      </c>
    </row>
    <row r="44" spans="1:6" s="114" customFormat="1" ht="12.75" x14ac:dyDescent="0.2">
      <c r="A44" s="111">
        <f t="shared" si="0"/>
        <v>5</v>
      </c>
      <c r="B44" s="112">
        <v>64151</v>
      </c>
      <c r="C44" s="123" t="s">
        <v>230</v>
      </c>
      <c r="D44" s="113"/>
      <c r="E44" s="113"/>
      <c r="F44" s="113"/>
    </row>
    <row r="45" spans="1:6" s="78" customFormat="1" ht="12.75" x14ac:dyDescent="0.2">
      <c r="A45" s="64">
        <f t="shared" si="0"/>
        <v>4</v>
      </c>
      <c r="B45" s="73">
        <v>6419</v>
      </c>
      <c r="C45" s="122" t="s">
        <v>231</v>
      </c>
      <c r="D45" s="77">
        <f>D46</f>
        <v>0</v>
      </c>
      <c r="E45" s="77">
        <f t="shared" ref="E45:F45" si="17">E46</f>
        <v>0</v>
      </c>
      <c r="F45" s="77">
        <f t="shared" si="17"/>
        <v>0</v>
      </c>
    </row>
    <row r="46" spans="1:6" s="114" customFormat="1" ht="12.75" x14ac:dyDescent="0.2">
      <c r="A46" s="111">
        <f t="shared" si="0"/>
        <v>5</v>
      </c>
      <c r="B46" s="112">
        <v>64199</v>
      </c>
      <c r="C46" s="123" t="s">
        <v>231</v>
      </c>
      <c r="D46" s="113"/>
      <c r="E46" s="113"/>
      <c r="F46" s="113"/>
    </row>
    <row r="47" spans="1:6" s="69" customFormat="1" ht="12.75" x14ac:dyDescent="0.2">
      <c r="A47" s="68">
        <f t="shared" si="0"/>
        <v>3</v>
      </c>
      <c r="B47" s="72">
        <v>642</v>
      </c>
      <c r="C47" s="121" t="s">
        <v>232</v>
      </c>
      <c r="D47" s="110">
        <f>D48+D50+D53</f>
        <v>0</v>
      </c>
      <c r="E47" s="110">
        <f t="shared" ref="E47:F47" si="18">E48+E50+E53</f>
        <v>0</v>
      </c>
      <c r="F47" s="110">
        <f t="shared" si="18"/>
        <v>0</v>
      </c>
    </row>
    <row r="48" spans="1:6" s="80" customFormat="1" ht="12.75" x14ac:dyDescent="0.2">
      <c r="A48" s="64">
        <f t="shared" si="0"/>
        <v>4</v>
      </c>
      <c r="B48" s="73">
        <v>6421</v>
      </c>
      <c r="C48" s="122" t="s">
        <v>233</v>
      </c>
      <c r="D48" s="79">
        <f>SUM(D49:D49)</f>
        <v>0</v>
      </c>
      <c r="E48" s="79">
        <f>SUM(E49:E49)</f>
        <v>0</v>
      </c>
      <c r="F48" s="79">
        <f>SUM(F49:F49)</f>
        <v>0</v>
      </c>
    </row>
    <row r="49" spans="1:6" s="116" customFormat="1" ht="12.75" x14ac:dyDescent="0.2">
      <c r="A49" s="111">
        <f t="shared" si="0"/>
        <v>5</v>
      </c>
      <c r="B49" s="112">
        <v>64219</v>
      </c>
      <c r="C49" s="123" t="s">
        <v>234</v>
      </c>
      <c r="D49" s="115"/>
      <c r="E49" s="115"/>
      <c r="F49" s="115"/>
    </row>
    <row r="50" spans="1:6" s="78" customFormat="1" ht="12.75" x14ac:dyDescent="0.2">
      <c r="A50" s="64">
        <f t="shared" si="0"/>
        <v>4</v>
      </c>
      <c r="B50" s="73">
        <v>6422</v>
      </c>
      <c r="C50" s="122" t="s">
        <v>235</v>
      </c>
      <c r="D50" s="77">
        <f>SUM(D51:D52)</f>
        <v>0</v>
      </c>
      <c r="E50" s="77">
        <f>SUM(E51:E52)</f>
        <v>0</v>
      </c>
      <c r="F50" s="77">
        <f>SUM(F51:F52)</f>
        <v>0</v>
      </c>
    </row>
    <row r="51" spans="1:6" s="114" customFormat="1" ht="12.75" x14ac:dyDescent="0.2">
      <c r="A51" s="111">
        <f t="shared" si="0"/>
        <v>5</v>
      </c>
      <c r="B51" s="112">
        <v>64225</v>
      </c>
      <c r="C51" s="123" t="s">
        <v>236</v>
      </c>
      <c r="D51" s="113"/>
      <c r="E51" s="113"/>
      <c r="F51" s="113"/>
    </row>
    <row r="52" spans="1:6" s="114" customFormat="1" ht="12.75" x14ac:dyDescent="0.2">
      <c r="A52" s="111">
        <f t="shared" si="0"/>
        <v>5</v>
      </c>
      <c r="B52" s="112">
        <v>64229</v>
      </c>
      <c r="C52" s="123" t="s">
        <v>237</v>
      </c>
      <c r="D52" s="117"/>
      <c r="E52" s="117"/>
      <c r="F52" s="117"/>
    </row>
    <row r="53" spans="1:6" s="78" customFormat="1" ht="12.75" x14ac:dyDescent="0.2">
      <c r="A53" s="64">
        <f t="shared" si="0"/>
        <v>4</v>
      </c>
      <c r="B53" s="73">
        <v>6429</v>
      </c>
      <c r="C53" s="122" t="s">
        <v>238</v>
      </c>
      <c r="D53" s="77">
        <f>D54</f>
        <v>0</v>
      </c>
      <c r="E53" s="77">
        <f t="shared" ref="E53:F53" si="19">E54</f>
        <v>0</v>
      </c>
      <c r="F53" s="77">
        <f t="shared" si="19"/>
        <v>0</v>
      </c>
    </row>
    <row r="54" spans="1:6" s="114" customFormat="1" ht="12.75" x14ac:dyDescent="0.2">
      <c r="A54" s="111">
        <f t="shared" si="0"/>
        <v>5</v>
      </c>
      <c r="B54" s="112">
        <v>64299</v>
      </c>
      <c r="C54" s="123" t="s">
        <v>238</v>
      </c>
      <c r="D54" s="113"/>
      <c r="E54" s="113"/>
      <c r="F54" s="113"/>
    </row>
    <row r="55" spans="1:6" s="69" customFormat="1" ht="25.5" x14ac:dyDescent="0.2">
      <c r="A55" s="68">
        <f t="shared" si="0"/>
        <v>2</v>
      </c>
      <c r="B55" s="72">
        <v>65</v>
      </c>
      <c r="C55" s="119" t="s">
        <v>239</v>
      </c>
      <c r="D55" s="66">
        <f>D56</f>
        <v>5805926</v>
      </c>
      <c r="E55" s="66">
        <f>E56</f>
        <v>5790926</v>
      </c>
      <c r="F55" s="66">
        <f>F56</f>
        <v>5790926</v>
      </c>
    </row>
    <row r="56" spans="1:6" s="69" customFormat="1" ht="12.75" x14ac:dyDescent="0.2">
      <c r="A56" s="68">
        <f t="shared" si="0"/>
        <v>3</v>
      </c>
      <c r="B56" s="72">
        <v>652</v>
      </c>
      <c r="C56" s="121" t="s">
        <v>240</v>
      </c>
      <c r="D56" s="110">
        <f>D57</f>
        <v>5805926</v>
      </c>
      <c r="E56" s="110">
        <f t="shared" ref="E56:F56" si="20">E57</f>
        <v>5790926</v>
      </c>
      <c r="F56" s="110">
        <f t="shared" si="20"/>
        <v>5790926</v>
      </c>
    </row>
    <row r="57" spans="1:6" s="78" customFormat="1" ht="12.75" x14ac:dyDescent="0.2">
      <c r="A57" s="64">
        <f t="shared" si="0"/>
        <v>4</v>
      </c>
      <c r="B57" s="73">
        <v>6526</v>
      </c>
      <c r="C57" s="122" t="s">
        <v>241</v>
      </c>
      <c r="D57" s="77">
        <f>D58+D59</f>
        <v>5805926</v>
      </c>
      <c r="E57" s="77">
        <f>E58+E59</f>
        <v>5790926</v>
      </c>
      <c r="F57" s="77">
        <f>F58+F59</f>
        <v>5790926</v>
      </c>
    </row>
    <row r="58" spans="1:6" s="78" customFormat="1" ht="12.75" x14ac:dyDescent="0.2">
      <c r="A58" s="64"/>
      <c r="B58" s="73">
        <v>65264</v>
      </c>
      <c r="C58" s="123" t="s">
        <v>332</v>
      </c>
      <c r="D58" s="77">
        <v>5797926</v>
      </c>
      <c r="E58" s="77">
        <v>5782926</v>
      </c>
      <c r="F58" s="77">
        <v>5782926</v>
      </c>
    </row>
    <row r="59" spans="1:6" s="114" customFormat="1" ht="12.75" x14ac:dyDescent="0.2">
      <c r="A59" s="111">
        <f t="shared" si="0"/>
        <v>5</v>
      </c>
      <c r="B59" s="112">
        <v>65267</v>
      </c>
      <c r="C59" s="123" t="s">
        <v>242</v>
      </c>
      <c r="D59" s="77">
        <v>8000</v>
      </c>
      <c r="E59" s="77">
        <v>8000</v>
      </c>
      <c r="F59" s="77">
        <v>8000</v>
      </c>
    </row>
    <row r="60" spans="1:6" s="114" customFormat="1" ht="12.75" x14ac:dyDescent="0.2">
      <c r="A60" s="111">
        <f t="shared" si="0"/>
        <v>5</v>
      </c>
      <c r="B60" s="112">
        <v>65268</v>
      </c>
      <c r="C60" s="123" t="s">
        <v>243</v>
      </c>
      <c r="D60" s="113"/>
      <c r="E60" s="113"/>
      <c r="F60" s="113"/>
    </row>
    <row r="61" spans="1:6" s="114" customFormat="1" ht="12.75" x14ac:dyDescent="0.2">
      <c r="A61" s="111">
        <f t="shared" si="0"/>
        <v>5</v>
      </c>
      <c r="B61" s="112">
        <v>65269</v>
      </c>
      <c r="C61" s="123" t="s">
        <v>244</v>
      </c>
      <c r="D61" s="113"/>
      <c r="E61" s="113"/>
      <c r="F61" s="113"/>
    </row>
    <row r="62" spans="1:6" s="69" customFormat="1" ht="25.5" x14ac:dyDescent="0.2">
      <c r="A62" s="68">
        <f t="shared" si="0"/>
        <v>2</v>
      </c>
      <c r="B62" s="72">
        <v>66</v>
      </c>
      <c r="C62" s="119" t="s">
        <v>245</v>
      </c>
      <c r="D62" s="66">
        <f>D63+D66</f>
        <v>30000</v>
      </c>
      <c r="E62" s="66">
        <f t="shared" ref="E62:F62" si="21">E63+E66</f>
        <v>30000</v>
      </c>
      <c r="F62" s="66">
        <f t="shared" si="21"/>
        <v>30000</v>
      </c>
    </row>
    <row r="63" spans="1:6" s="69" customFormat="1" ht="12.75" x14ac:dyDescent="0.2">
      <c r="A63" s="68">
        <f t="shared" si="0"/>
        <v>3</v>
      </c>
      <c r="B63" s="72">
        <v>661</v>
      </c>
      <c r="C63" s="121" t="s">
        <v>246</v>
      </c>
      <c r="D63" s="110">
        <f>D64</f>
        <v>30000</v>
      </c>
      <c r="E63" s="110">
        <f t="shared" ref="E63:F63" si="22">E64</f>
        <v>30000</v>
      </c>
      <c r="F63" s="110">
        <f t="shared" si="22"/>
        <v>30000</v>
      </c>
    </row>
    <row r="64" spans="1:6" s="78" customFormat="1" ht="12.75" x14ac:dyDescent="0.2">
      <c r="A64" s="64">
        <f t="shared" si="0"/>
        <v>4</v>
      </c>
      <c r="B64" s="73">
        <v>6615</v>
      </c>
      <c r="C64" s="122" t="s">
        <v>247</v>
      </c>
      <c r="D64" s="77">
        <f>D65</f>
        <v>30000</v>
      </c>
      <c r="E64" s="77">
        <f>E65</f>
        <v>30000</v>
      </c>
      <c r="F64" s="77">
        <f>F65</f>
        <v>30000</v>
      </c>
    </row>
    <row r="65" spans="1:6" s="114" customFormat="1" ht="12.75" x14ac:dyDescent="0.2">
      <c r="A65" s="111">
        <f t="shared" si="0"/>
        <v>5</v>
      </c>
      <c r="B65" s="112">
        <v>66151</v>
      </c>
      <c r="C65" s="123" t="s">
        <v>247</v>
      </c>
      <c r="D65" s="113">
        <v>30000</v>
      </c>
      <c r="E65" s="113">
        <v>30000</v>
      </c>
      <c r="F65" s="113">
        <v>30000</v>
      </c>
    </row>
    <row r="66" spans="1:6" s="69" customFormat="1" ht="12.75" x14ac:dyDescent="0.2">
      <c r="A66" s="68">
        <f t="shared" si="0"/>
        <v>3</v>
      </c>
      <c r="B66" s="72">
        <v>663</v>
      </c>
      <c r="C66" s="121" t="s">
        <v>248</v>
      </c>
      <c r="D66" s="110">
        <f>D67+D69</f>
        <v>0</v>
      </c>
      <c r="E66" s="110">
        <f t="shared" ref="E66:F66" si="23">E67+E69</f>
        <v>0</v>
      </c>
      <c r="F66" s="110">
        <f t="shared" si="23"/>
        <v>0</v>
      </c>
    </row>
    <row r="67" spans="1:6" s="78" customFormat="1" ht="12.75" x14ac:dyDescent="0.2">
      <c r="A67" s="64">
        <f t="shared" si="0"/>
        <v>4</v>
      </c>
      <c r="B67" s="73">
        <v>6631</v>
      </c>
      <c r="C67" s="122" t="s">
        <v>249</v>
      </c>
      <c r="D67" s="77">
        <f>D68</f>
        <v>0</v>
      </c>
      <c r="E67" s="77">
        <f t="shared" ref="E67:F67" si="24">E68</f>
        <v>0</v>
      </c>
      <c r="F67" s="77">
        <f t="shared" si="24"/>
        <v>0</v>
      </c>
    </row>
    <row r="68" spans="1:6" s="114" customFormat="1" ht="12.75" x14ac:dyDescent="0.2">
      <c r="A68" s="111">
        <f t="shared" si="0"/>
        <v>5</v>
      </c>
      <c r="B68" s="112">
        <v>66314</v>
      </c>
      <c r="C68" s="123" t="s">
        <v>250</v>
      </c>
      <c r="D68" s="113"/>
      <c r="E68" s="113"/>
      <c r="F68" s="113"/>
    </row>
    <row r="69" spans="1:6" s="78" customFormat="1" ht="12.75" x14ac:dyDescent="0.2">
      <c r="A69" s="64">
        <f t="shared" si="0"/>
        <v>4</v>
      </c>
      <c r="B69" s="73">
        <v>6632</v>
      </c>
      <c r="C69" s="122" t="s">
        <v>251</v>
      </c>
      <c r="D69" s="77">
        <f>D70</f>
        <v>0</v>
      </c>
      <c r="E69" s="77">
        <f t="shared" ref="E69:F69" si="25">E70</f>
        <v>0</v>
      </c>
      <c r="F69" s="77">
        <f t="shared" si="25"/>
        <v>0</v>
      </c>
    </row>
    <row r="70" spans="1:6" s="114" customFormat="1" ht="12.75" x14ac:dyDescent="0.2">
      <c r="A70" s="111">
        <f t="shared" si="0"/>
        <v>5</v>
      </c>
      <c r="B70" s="112">
        <v>66322</v>
      </c>
      <c r="C70" s="123" t="s">
        <v>252</v>
      </c>
      <c r="D70" s="113"/>
      <c r="E70" s="113"/>
      <c r="F70" s="113"/>
    </row>
    <row r="71" spans="1:6" s="69" customFormat="1" ht="25.5" x14ac:dyDescent="0.2">
      <c r="A71" s="68">
        <f t="shared" si="0"/>
        <v>2</v>
      </c>
      <c r="B71" s="72">
        <v>67</v>
      </c>
      <c r="C71" s="119" t="s">
        <v>253</v>
      </c>
      <c r="D71" s="66">
        <f>D72</f>
        <v>4118276</v>
      </c>
      <c r="E71" s="66">
        <f t="shared" ref="E71:F71" si="26">E72+E79</f>
        <v>4007626</v>
      </c>
      <c r="F71" s="66">
        <f t="shared" si="26"/>
        <v>4007626</v>
      </c>
    </row>
    <row r="72" spans="1:6" s="69" customFormat="1" ht="24" x14ac:dyDescent="0.2">
      <c r="A72" s="68">
        <f t="shared" si="0"/>
        <v>3</v>
      </c>
      <c r="B72" s="72">
        <v>671</v>
      </c>
      <c r="C72" s="121" t="s">
        <v>254</v>
      </c>
      <c r="D72" s="66">
        <f>D73</f>
        <v>4118276</v>
      </c>
      <c r="E72" s="66">
        <f>E73</f>
        <v>4007626</v>
      </c>
      <c r="F72" s="66">
        <f>F73</f>
        <v>4007626</v>
      </c>
    </row>
    <row r="73" spans="1:6" s="78" customFormat="1" ht="12.75" x14ac:dyDescent="0.2">
      <c r="A73" s="64">
        <f t="shared" si="0"/>
        <v>4</v>
      </c>
      <c r="B73" s="73">
        <v>6711</v>
      </c>
      <c r="C73" s="122" t="s">
        <v>255</v>
      </c>
      <c r="D73" s="70">
        <f>D74+D75</f>
        <v>4118276</v>
      </c>
      <c r="E73" s="70">
        <f>E74+E75</f>
        <v>4007626</v>
      </c>
      <c r="F73" s="70">
        <f>F74+F75</f>
        <v>4007626</v>
      </c>
    </row>
    <row r="74" spans="1:6" s="114" customFormat="1" ht="12.75" x14ac:dyDescent="0.2">
      <c r="A74" s="111">
        <f t="shared" si="0"/>
        <v>5</v>
      </c>
      <c r="B74" s="112">
        <v>67111</v>
      </c>
      <c r="C74" s="123" t="s">
        <v>255</v>
      </c>
      <c r="D74" s="113">
        <v>3911364</v>
      </c>
      <c r="E74" s="113">
        <v>3900714</v>
      </c>
      <c r="F74" s="113">
        <v>3900714</v>
      </c>
    </row>
    <row r="75" spans="1:6" s="78" customFormat="1" ht="25.5" x14ac:dyDescent="0.2">
      <c r="A75" s="64">
        <f t="shared" si="0"/>
        <v>4</v>
      </c>
      <c r="B75" s="73">
        <v>6712</v>
      </c>
      <c r="C75" s="122" t="s">
        <v>256</v>
      </c>
      <c r="D75" s="70">
        <v>206912</v>
      </c>
      <c r="E75" s="70">
        <v>106912</v>
      </c>
      <c r="F75" s="70">
        <v>106912</v>
      </c>
    </row>
    <row r="76" spans="1:6" s="114" customFormat="1" ht="24" x14ac:dyDescent="0.2">
      <c r="A76" s="111">
        <f t="shared" si="0"/>
        <v>5</v>
      </c>
      <c r="B76" s="112">
        <v>67121</v>
      </c>
      <c r="C76" s="123" t="s">
        <v>256</v>
      </c>
      <c r="D76" s="113"/>
      <c r="E76" s="113"/>
      <c r="F76" s="113"/>
    </row>
    <row r="77" spans="1:6" s="78" customFormat="1" ht="25.5" x14ac:dyDescent="0.2">
      <c r="A77" s="64">
        <f t="shared" ref="A77:A107" si="27">LEN(B77)</f>
        <v>4</v>
      </c>
      <c r="B77" s="73">
        <v>6714</v>
      </c>
      <c r="C77" s="122" t="s">
        <v>257</v>
      </c>
      <c r="D77" s="70">
        <f>SUM(D78)</f>
        <v>0</v>
      </c>
      <c r="E77" s="70">
        <f t="shared" ref="E77:F77" si="28">SUM(E78)</f>
        <v>0</v>
      </c>
      <c r="F77" s="70">
        <f t="shared" si="28"/>
        <v>0</v>
      </c>
    </row>
    <row r="78" spans="1:6" s="114" customFormat="1" ht="24" x14ac:dyDescent="0.2">
      <c r="A78" s="111">
        <f t="shared" si="27"/>
        <v>5</v>
      </c>
      <c r="B78" s="112">
        <v>67141</v>
      </c>
      <c r="C78" s="123" t="s">
        <v>257</v>
      </c>
      <c r="D78" s="113"/>
      <c r="E78" s="113"/>
      <c r="F78" s="113"/>
    </row>
    <row r="79" spans="1:6" s="69" customFormat="1" ht="12.75" x14ac:dyDescent="0.2">
      <c r="A79" s="68">
        <f t="shared" si="27"/>
        <v>3</v>
      </c>
      <c r="B79" s="72">
        <v>673</v>
      </c>
      <c r="C79" s="121" t="s">
        <v>258</v>
      </c>
      <c r="D79" s="66">
        <f>SUM(D80)</f>
        <v>0</v>
      </c>
      <c r="E79" s="66">
        <f t="shared" ref="E79:F80" si="29">SUM(E80)</f>
        <v>0</v>
      </c>
      <c r="F79" s="66">
        <f t="shared" si="29"/>
        <v>0</v>
      </c>
    </row>
    <row r="80" spans="1:6" s="78" customFormat="1" ht="12.75" x14ac:dyDescent="0.2">
      <c r="A80" s="64">
        <f t="shared" si="27"/>
        <v>4</v>
      </c>
      <c r="B80" s="73">
        <v>6731</v>
      </c>
      <c r="C80" s="122" t="s">
        <v>258</v>
      </c>
      <c r="D80" s="70">
        <f>SUM(D81)</f>
        <v>0</v>
      </c>
      <c r="E80" s="70">
        <f t="shared" si="29"/>
        <v>0</v>
      </c>
      <c r="F80" s="70">
        <f t="shared" si="29"/>
        <v>0</v>
      </c>
    </row>
    <row r="81" spans="1:6" s="114" customFormat="1" ht="12.75" x14ac:dyDescent="0.2">
      <c r="A81" s="111">
        <f t="shared" si="27"/>
        <v>5</v>
      </c>
      <c r="B81" s="112">
        <v>67311</v>
      </c>
      <c r="C81" s="123" t="s">
        <v>258</v>
      </c>
      <c r="D81" s="113"/>
      <c r="E81" s="113"/>
      <c r="F81" s="113"/>
    </row>
    <row r="82" spans="1:6" s="69" customFormat="1" ht="12.75" x14ac:dyDescent="0.2">
      <c r="A82" s="68">
        <f t="shared" si="27"/>
        <v>2</v>
      </c>
      <c r="B82" s="72">
        <v>68</v>
      </c>
      <c r="C82" s="119" t="s">
        <v>259</v>
      </c>
      <c r="D82" s="66">
        <f>D83</f>
        <v>0</v>
      </c>
      <c r="E82" s="66">
        <f t="shared" ref="E82:F82" si="30">E83</f>
        <v>0</v>
      </c>
      <c r="F82" s="66">
        <f t="shared" si="30"/>
        <v>0</v>
      </c>
    </row>
    <row r="83" spans="1:6" s="69" customFormat="1" ht="12.75" x14ac:dyDescent="0.2">
      <c r="A83" s="68">
        <f t="shared" si="27"/>
        <v>3</v>
      </c>
      <c r="B83" s="72">
        <v>683</v>
      </c>
      <c r="C83" s="121" t="s">
        <v>260</v>
      </c>
      <c r="D83" s="66">
        <f>D84</f>
        <v>0</v>
      </c>
      <c r="E83" s="66">
        <f t="shared" ref="E83:F83" si="31">E84</f>
        <v>0</v>
      </c>
      <c r="F83" s="66">
        <f t="shared" si="31"/>
        <v>0</v>
      </c>
    </row>
    <row r="84" spans="1:6" s="78" customFormat="1" ht="12.75" x14ac:dyDescent="0.2">
      <c r="A84" s="64">
        <f t="shared" si="27"/>
        <v>4</v>
      </c>
      <c r="B84" s="73">
        <v>6831</v>
      </c>
      <c r="C84" s="122" t="s">
        <v>260</v>
      </c>
      <c r="D84" s="70">
        <f>SUM(D85)</f>
        <v>0</v>
      </c>
      <c r="E84" s="70">
        <f t="shared" ref="E84:F84" si="32">SUM(E85)</f>
        <v>0</v>
      </c>
      <c r="F84" s="70">
        <f t="shared" si="32"/>
        <v>0</v>
      </c>
    </row>
    <row r="85" spans="1:6" s="114" customFormat="1" ht="12.75" x14ac:dyDescent="0.2">
      <c r="A85" s="111">
        <f t="shared" si="27"/>
        <v>5</v>
      </c>
      <c r="B85" s="112">
        <v>68311</v>
      </c>
      <c r="C85" s="123" t="s">
        <v>260</v>
      </c>
      <c r="D85" s="113"/>
      <c r="E85" s="113"/>
      <c r="F85" s="113"/>
    </row>
    <row r="86" spans="1:6" s="67" customFormat="1" ht="12.75" x14ac:dyDescent="0.2">
      <c r="A86" s="65">
        <f t="shared" si="27"/>
        <v>1</v>
      </c>
      <c r="B86" s="72">
        <v>7</v>
      </c>
      <c r="C86" s="119" t="s">
        <v>261</v>
      </c>
      <c r="D86" s="66">
        <f>D87+D91</f>
        <v>1600</v>
      </c>
      <c r="E86" s="66">
        <f t="shared" ref="E86:F86" si="33">E87+E91</f>
        <v>1600</v>
      </c>
      <c r="F86" s="66">
        <f t="shared" si="33"/>
        <v>1600</v>
      </c>
    </row>
    <row r="87" spans="1:6" s="69" customFormat="1" ht="12.75" x14ac:dyDescent="0.2">
      <c r="A87" s="68">
        <f t="shared" si="27"/>
        <v>2</v>
      </c>
      <c r="B87" s="72">
        <v>71</v>
      </c>
      <c r="C87" s="119" t="s">
        <v>262</v>
      </c>
      <c r="D87" s="66">
        <f>D88</f>
        <v>0</v>
      </c>
      <c r="E87" s="66">
        <f t="shared" ref="E87:F89" si="34">E88</f>
        <v>0</v>
      </c>
      <c r="F87" s="66">
        <f t="shared" si="34"/>
        <v>0</v>
      </c>
    </row>
    <row r="88" spans="1:6" s="69" customFormat="1" ht="12.75" x14ac:dyDescent="0.2">
      <c r="A88" s="68">
        <f t="shared" si="27"/>
        <v>3</v>
      </c>
      <c r="B88" s="72">
        <v>711</v>
      </c>
      <c r="C88" s="121" t="s">
        <v>263</v>
      </c>
      <c r="D88" s="110">
        <f>D89</f>
        <v>0</v>
      </c>
      <c r="E88" s="110">
        <f t="shared" si="34"/>
        <v>0</v>
      </c>
      <c r="F88" s="110">
        <f t="shared" si="34"/>
        <v>0</v>
      </c>
    </row>
    <row r="89" spans="1:6" s="78" customFormat="1" ht="12.75" x14ac:dyDescent="0.2">
      <c r="A89" s="64">
        <f t="shared" si="27"/>
        <v>4</v>
      </c>
      <c r="B89" s="73">
        <v>7111</v>
      </c>
      <c r="C89" s="122" t="s">
        <v>151</v>
      </c>
      <c r="D89" s="77">
        <f>D90</f>
        <v>0</v>
      </c>
      <c r="E89" s="77">
        <f t="shared" si="34"/>
        <v>0</v>
      </c>
      <c r="F89" s="77">
        <f t="shared" si="34"/>
        <v>0</v>
      </c>
    </row>
    <row r="90" spans="1:6" s="114" customFormat="1" ht="12.75" x14ac:dyDescent="0.2">
      <c r="A90" s="111">
        <f t="shared" si="27"/>
        <v>5</v>
      </c>
      <c r="B90" s="112">
        <v>71111</v>
      </c>
      <c r="C90" s="123" t="s">
        <v>264</v>
      </c>
      <c r="D90" s="117"/>
      <c r="E90" s="117"/>
      <c r="F90" s="117"/>
    </row>
    <row r="91" spans="1:6" s="69" customFormat="1" ht="12.75" x14ac:dyDescent="0.2">
      <c r="A91" s="68">
        <f t="shared" si="27"/>
        <v>2</v>
      </c>
      <c r="B91" s="72">
        <v>72</v>
      </c>
      <c r="C91" s="119" t="s">
        <v>265</v>
      </c>
      <c r="D91" s="66">
        <f>D92+D98</f>
        <v>1600</v>
      </c>
      <c r="E91" s="66">
        <f t="shared" ref="E91:F91" si="35">E92+E98</f>
        <v>1600</v>
      </c>
      <c r="F91" s="66">
        <f t="shared" si="35"/>
        <v>1600</v>
      </c>
    </row>
    <row r="92" spans="1:6" s="69" customFormat="1" ht="12.75" x14ac:dyDescent="0.2">
      <c r="A92" s="68">
        <f t="shared" si="27"/>
        <v>3</v>
      </c>
      <c r="B92" s="72">
        <v>721</v>
      </c>
      <c r="C92" s="121" t="s">
        <v>266</v>
      </c>
      <c r="D92" s="110">
        <f>D93+D96</f>
        <v>1600</v>
      </c>
      <c r="E92" s="110">
        <f t="shared" ref="E92:F92" si="36">E93+E96</f>
        <v>1600</v>
      </c>
      <c r="F92" s="110">
        <f t="shared" si="36"/>
        <v>1600</v>
      </c>
    </row>
    <row r="93" spans="1:6" s="78" customFormat="1" ht="12.75" x14ac:dyDescent="0.2">
      <c r="A93" s="64">
        <f t="shared" si="27"/>
        <v>4</v>
      </c>
      <c r="B93" s="73">
        <v>7211</v>
      </c>
      <c r="C93" s="122" t="s">
        <v>267</v>
      </c>
      <c r="D93" s="77">
        <v>1600</v>
      </c>
      <c r="E93" s="77">
        <v>1600</v>
      </c>
      <c r="F93" s="77">
        <v>1600</v>
      </c>
    </row>
    <row r="94" spans="1:6" s="78" customFormat="1" ht="12.75" x14ac:dyDescent="0.2">
      <c r="A94" s="64"/>
      <c r="B94" s="73">
        <v>72111</v>
      </c>
      <c r="C94" s="123" t="s">
        <v>333</v>
      </c>
      <c r="D94" s="77">
        <v>1600</v>
      </c>
      <c r="E94" s="77">
        <v>1600</v>
      </c>
      <c r="F94" s="77">
        <v>1600</v>
      </c>
    </row>
    <row r="95" spans="1:6" s="114" customFormat="1" ht="12.75" x14ac:dyDescent="0.2">
      <c r="A95" s="111">
        <f t="shared" si="27"/>
        <v>5</v>
      </c>
      <c r="B95" s="112">
        <v>72119</v>
      </c>
      <c r="C95" s="123" t="s">
        <v>268</v>
      </c>
      <c r="D95" s="113">
        <v>0</v>
      </c>
      <c r="E95" s="113">
        <v>0</v>
      </c>
      <c r="F95" s="113">
        <v>0</v>
      </c>
    </row>
    <row r="96" spans="1:6" s="78" customFormat="1" ht="12.75" x14ac:dyDescent="0.2">
      <c r="A96" s="64">
        <f t="shared" si="27"/>
        <v>4</v>
      </c>
      <c r="B96" s="73">
        <v>7212</v>
      </c>
      <c r="C96" s="122" t="s">
        <v>163</v>
      </c>
      <c r="D96" s="77">
        <f>D97</f>
        <v>0</v>
      </c>
      <c r="E96" s="77">
        <f t="shared" ref="E96:F96" si="37">E97</f>
        <v>0</v>
      </c>
      <c r="F96" s="77">
        <f t="shared" si="37"/>
        <v>0</v>
      </c>
    </row>
    <row r="97" spans="1:6" s="114" customFormat="1" ht="12.75" x14ac:dyDescent="0.2">
      <c r="A97" s="111">
        <f t="shared" si="27"/>
        <v>5</v>
      </c>
      <c r="B97" s="112">
        <v>72121</v>
      </c>
      <c r="C97" s="123" t="s">
        <v>269</v>
      </c>
      <c r="D97" s="113"/>
      <c r="E97" s="113"/>
      <c r="F97" s="113"/>
    </row>
    <row r="98" spans="1:6" s="69" customFormat="1" ht="12.75" x14ac:dyDescent="0.2">
      <c r="A98" s="68">
        <f t="shared" si="27"/>
        <v>3</v>
      </c>
      <c r="B98" s="72">
        <v>723</v>
      </c>
      <c r="C98" s="121" t="s">
        <v>270</v>
      </c>
      <c r="D98" s="110">
        <f>D99</f>
        <v>0</v>
      </c>
      <c r="E98" s="110">
        <f t="shared" ref="E98:F99" si="38">E99</f>
        <v>0</v>
      </c>
      <c r="F98" s="110">
        <f t="shared" si="38"/>
        <v>0</v>
      </c>
    </row>
    <row r="99" spans="1:6" s="78" customFormat="1" ht="12.75" x14ac:dyDescent="0.2">
      <c r="A99" s="64">
        <f t="shared" si="27"/>
        <v>4</v>
      </c>
      <c r="B99" s="73">
        <v>7231</v>
      </c>
      <c r="C99" s="122" t="s">
        <v>181</v>
      </c>
      <c r="D99" s="77">
        <f>D100</f>
        <v>0</v>
      </c>
      <c r="E99" s="77">
        <f t="shared" si="38"/>
        <v>0</v>
      </c>
      <c r="F99" s="77">
        <f t="shared" si="38"/>
        <v>0</v>
      </c>
    </row>
    <row r="100" spans="1:6" s="114" customFormat="1" ht="12.75" x14ac:dyDescent="0.2">
      <c r="A100" s="111">
        <f t="shared" si="27"/>
        <v>5</v>
      </c>
      <c r="B100" s="112">
        <v>72311</v>
      </c>
      <c r="C100" s="123" t="s">
        <v>271</v>
      </c>
      <c r="D100" s="113"/>
      <c r="E100" s="113"/>
      <c r="F100" s="113"/>
    </row>
    <row r="101" spans="1:6" s="67" customFormat="1" ht="12.75" x14ac:dyDescent="0.2">
      <c r="A101" s="65">
        <f t="shared" si="27"/>
        <v>1</v>
      </c>
      <c r="B101" s="72">
        <v>8</v>
      </c>
      <c r="C101" s="119" t="s">
        <v>272</v>
      </c>
      <c r="D101" s="66">
        <f>D102</f>
        <v>0</v>
      </c>
      <c r="E101" s="66">
        <f t="shared" ref="E101:F101" si="39">E102</f>
        <v>0</v>
      </c>
      <c r="F101" s="66">
        <f t="shared" si="39"/>
        <v>0</v>
      </c>
    </row>
    <row r="102" spans="1:6" s="69" customFormat="1" ht="12.75" x14ac:dyDescent="0.2">
      <c r="A102" s="68">
        <f t="shared" si="27"/>
        <v>2</v>
      </c>
      <c r="B102" s="72">
        <v>84</v>
      </c>
      <c r="C102" s="119" t="s">
        <v>273</v>
      </c>
      <c r="D102" s="66">
        <f>D103+D105</f>
        <v>0</v>
      </c>
      <c r="E102" s="66">
        <f t="shared" ref="E102:F102" si="40">E103+E105</f>
        <v>0</v>
      </c>
      <c r="F102" s="66">
        <f t="shared" si="40"/>
        <v>0</v>
      </c>
    </row>
    <row r="103" spans="1:6" s="69" customFormat="1" ht="24" x14ac:dyDescent="0.2">
      <c r="A103" s="68">
        <f t="shared" si="27"/>
        <v>3</v>
      </c>
      <c r="B103" s="72">
        <v>844</v>
      </c>
      <c r="C103" s="121" t="s">
        <v>274</v>
      </c>
      <c r="D103" s="66">
        <f>D104</f>
        <v>0</v>
      </c>
      <c r="E103" s="66">
        <f t="shared" ref="E103:F103" si="41">E104</f>
        <v>0</v>
      </c>
      <c r="F103" s="66">
        <f t="shared" si="41"/>
        <v>0</v>
      </c>
    </row>
    <row r="104" spans="1:6" s="78" customFormat="1" ht="12.75" x14ac:dyDescent="0.2">
      <c r="A104" s="64">
        <f t="shared" si="27"/>
        <v>4</v>
      </c>
      <c r="B104" s="73">
        <v>8443</v>
      </c>
      <c r="C104" s="122" t="s">
        <v>275</v>
      </c>
      <c r="D104" s="70"/>
      <c r="E104" s="70"/>
      <c r="F104" s="70"/>
    </row>
    <row r="105" spans="1:6" s="69" customFormat="1" ht="12.75" x14ac:dyDescent="0.2">
      <c r="A105" s="68">
        <f t="shared" si="27"/>
        <v>3</v>
      </c>
      <c r="B105" s="72">
        <v>847</v>
      </c>
      <c r="C105" s="121" t="s">
        <v>276</v>
      </c>
      <c r="D105" s="110">
        <f>D106</f>
        <v>0</v>
      </c>
      <c r="E105" s="110">
        <f t="shared" ref="E105:F106" si="42">E106</f>
        <v>0</v>
      </c>
      <c r="F105" s="110">
        <f t="shared" si="42"/>
        <v>0</v>
      </c>
    </row>
    <row r="106" spans="1:6" s="78" customFormat="1" ht="12.75" x14ac:dyDescent="0.2">
      <c r="A106" s="64">
        <f t="shared" si="27"/>
        <v>4</v>
      </c>
      <c r="B106" s="73">
        <v>8471</v>
      </c>
      <c r="C106" s="122" t="s">
        <v>277</v>
      </c>
      <c r="D106" s="77">
        <f>D107</f>
        <v>0</v>
      </c>
      <c r="E106" s="77">
        <f t="shared" si="42"/>
        <v>0</v>
      </c>
      <c r="F106" s="77">
        <f t="shared" si="42"/>
        <v>0</v>
      </c>
    </row>
    <row r="107" spans="1:6" s="114" customFormat="1" ht="12.75" x14ac:dyDescent="0.2">
      <c r="A107" s="111">
        <f t="shared" si="27"/>
        <v>5</v>
      </c>
      <c r="B107" s="112">
        <v>84712</v>
      </c>
      <c r="C107" s="123" t="s">
        <v>278</v>
      </c>
      <c r="D107" s="113"/>
      <c r="E107" s="113"/>
      <c r="F107" s="113"/>
    </row>
  </sheetData>
  <autoFilter ref="A2:F107"/>
  <mergeCells count="1">
    <mergeCell ref="C1:F1"/>
  </mergeCells>
  <pageMargins left="0.25" right="0.25" top="0.75" bottom="0.75" header="0.3" footer="0.3"/>
  <pageSetup paperSize="9" scale="80" fitToHeight="0" orientation="portrait" r:id="rId1"/>
  <rowBreaks count="1" manualBreakCount="1">
    <brk id="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2"/>
  <sheetViews>
    <sheetView showGridLines="0" topLeftCell="B25" zoomScaleNormal="100" workbookViewId="0">
      <selection activeCell="D4" sqref="D4"/>
    </sheetView>
  </sheetViews>
  <sheetFormatPr defaultColWidth="9.140625" defaultRowHeight="12" x14ac:dyDescent="0.2"/>
  <cols>
    <col min="1" max="1" width="0" style="75" hidden="1" customWidth="1"/>
    <col min="2" max="2" width="20" style="75" customWidth="1"/>
    <col min="3" max="3" width="54.7109375" style="81" customWidth="1"/>
    <col min="4" max="4" width="26.42578125" style="86" customWidth="1"/>
    <col min="5" max="5" width="23.28515625" style="86" customWidth="1"/>
    <col min="6" max="6" width="23.7109375" style="86" customWidth="1"/>
    <col min="7" max="16384" width="9.140625" style="75"/>
  </cols>
  <sheetData>
    <row r="1" spans="1:6" ht="12.75" thickBot="1" x14ac:dyDescent="0.25">
      <c r="C1" s="252"/>
      <c r="D1" s="253"/>
      <c r="E1" s="253"/>
      <c r="F1" s="253"/>
    </row>
    <row r="2" spans="1:6" ht="13.5" thickBot="1" x14ac:dyDescent="0.25">
      <c r="A2" s="75" t="s">
        <v>42</v>
      </c>
      <c r="B2" s="76" t="s">
        <v>44</v>
      </c>
      <c r="C2" s="124" t="s">
        <v>20</v>
      </c>
      <c r="D2" s="76" t="s">
        <v>359</v>
      </c>
      <c r="E2" s="76" t="s">
        <v>339</v>
      </c>
      <c r="F2" s="76" t="s">
        <v>360</v>
      </c>
    </row>
    <row r="3" spans="1:6" s="204" customFormat="1" ht="18" x14ac:dyDescent="0.25">
      <c r="A3" s="204">
        <f>LEN(B3)</f>
        <v>1</v>
      </c>
      <c r="B3" s="210" t="s">
        <v>53</v>
      </c>
      <c r="C3" s="205" t="s">
        <v>54</v>
      </c>
      <c r="D3" s="219">
        <f>D4+D16+D48+D62</f>
        <v>9724290</v>
      </c>
      <c r="E3" s="219">
        <f>E4+E16+E48+E56+E62+E67</f>
        <v>9708640</v>
      </c>
      <c r="F3" s="219">
        <f>F4+F16+F48+F56+F62+F67</f>
        <v>9708640</v>
      </c>
    </row>
    <row r="4" spans="1:6" s="200" customFormat="1" ht="12.75" x14ac:dyDescent="0.2">
      <c r="A4" s="200">
        <f t="shared" ref="A4:A55" si="0">LEN(B4)</f>
        <v>2</v>
      </c>
      <c r="B4" s="82" t="s">
        <v>55</v>
      </c>
      <c r="C4" s="125" t="s">
        <v>22</v>
      </c>
      <c r="D4" s="83">
        <f>+D5+D9+D11</f>
        <v>6313319</v>
      </c>
      <c r="E4" s="83">
        <f t="shared" ref="E4:F4" si="1">+E5+E9+E11</f>
        <v>6313319</v>
      </c>
      <c r="F4" s="83">
        <f t="shared" si="1"/>
        <v>6313319</v>
      </c>
    </row>
    <row r="5" spans="1:6" s="198" customFormat="1" x14ac:dyDescent="0.2">
      <c r="A5" s="198">
        <f t="shared" si="0"/>
        <v>3</v>
      </c>
      <c r="B5" s="108" t="s">
        <v>56</v>
      </c>
      <c r="C5" s="126" t="s">
        <v>23</v>
      </c>
      <c r="D5" s="199">
        <f>D6+D7+D8</f>
        <v>5128041</v>
      </c>
      <c r="E5" s="199">
        <f t="shared" ref="E5:F5" si="2">E6+E7+E8</f>
        <v>5128041</v>
      </c>
      <c r="F5" s="199">
        <f t="shared" si="2"/>
        <v>5128041</v>
      </c>
    </row>
    <row r="6" spans="1:6" s="201" customFormat="1" ht="11.25" x14ac:dyDescent="0.2">
      <c r="A6" s="201">
        <f t="shared" si="0"/>
        <v>4</v>
      </c>
      <c r="B6" s="109" t="s">
        <v>57</v>
      </c>
      <c r="C6" s="127" t="s">
        <v>45</v>
      </c>
      <c r="D6" s="202">
        <v>4129848</v>
      </c>
      <c r="E6" s="202">
        <v>4129848</v>
      </c>
      <c r="F6" s="202">
        <v>4129848</v>
      </c>
    </row>
    <row r="7" spans="1:6" s="201" customFormat="1" ht="11.25" x14ac:dyDescent="0.2">
      <c r="A7" s="201">
        <f t="shared" si="0"/>
        <v>4</v>
      </c>
      <c r="B7" s="109" t="s">
        <v>58</v>
      </c>
      <c r="C7" s="127" t="s">
        <v>59</v>
      </c>
      <c r="D7" s="202"/>
      <c r="E7" s="202"/>
      <c r="F7" s="202"/>
    </row>
    <row r="8" spans="1:6" s="201" customFormat="1" ht="11.25" x14ac:dyDescent="0.2">
      <c r="A8" s="201">
        <f t="shared" si="0"/>
        <v>4</v>
      </c>
      <c r="B8" s="109" t="s">
        <v>60</v>
      </c>
      <c r="C8" s="127" t="s">
        <v>61</v>
      </c>
      <c r="D8" s="202">
        <v>998193</v>
      </c>
      <c r="E8" s="202">
        <v>998193</v>
      </c>
      <c r="F8" s="202">
        <v>998193</v>
      </c>
    </row>
    <row r="9" spans="1:6" s="198" customFormat="1" x14ac:dyDescent="0.2">
      <c r="A9" s="198">
        <f t="shared" si="0"/>
        <v>3</v>
      </c>
      <c r="B9" s="108">
        <v>312</v>
      </c>
      <c r="C9" s="126" t="s">
        <v>24</v>
      </c>
      <c r="D9" s="199">
        <f>D10</f>
        <v>260000</v>
      </c>
      <c r="E9" s="199">
        <f t="shared" ref="E9:F9" si="3">E10</f>
        <v>260000</v>
      </c>
      <c r="F9" s="199">
        <f t="shared" si="3"/>
        <v>260000</v>
      </c>
    </row>
    <row r="10" spans="1:6" s="201" customFormat="1" ht="11.25" x14ac:dyDescent="0.2">
      <c r="A10" s="201">
        <f t="shared" si="0"/>
        <v>4</v>
      </c>
      <c r="B10" s="109" t="s">
        <v>62</v>
      </c>
      <c r="C10" s="127" t="s">
        <v>24</v>
      </c>
      <c r="D10" s="202">
        <v>260000</v>
      </c>
      <c r="E10" s="202">
        <v>260000</v>
      </c>
      <c r="F10" s="202">
        <v>260000</v>
      </c>
    </row>
    <row r="11" spans="1:6" s="198" customFormat="1" x14ac:dyDescent="0.2">
      <c r="A11" s="198">
        <f t="shared" si="0"/>
        <v>3</v>
      </c>
      <c r="B11" s="108">
        <v>313</v>
      </c>
      <c r="C11" s="126" t="s">
        <v>25</v>
      </c>
      <c r="D11" s="199">
        <f>+D12+D14+D15+D13</f>
        <v>925278</v>
      </c>
      <c r="E11" s="199">
        <f>+E12+E14+E15+E13</f>
        <v>925278</v>
      </c>
      <c r="F11" s="199">
        <f>+F12+F14+F15+F13</f>
        <v>925278</v>
      </c>
    </row>
    <row r="12" spans="1:6" s="216" customFormat="1" x14ac:dyDescent="0.2">
      <c r="A12" s="216">
        <f t="shared" si="0"/>
        <v>4</v>
      </c>
      <c r="B12" s="109">
        <v>3131</v>
      </c>
      <c r="C12" s="127" t="s">
        <v>334</v>
      </c>
      <c r="D12" s="202">
        <v>10000</v>
      </c>
      <c r="E12" s="202">
        <v>10000</v>
      </c>
      <c r="F12" s="202">
        <v>10000</v>
      </c>
    </row>
    <row r="13" spans="1:6" s="223" customFormat="1" x14ac:dyDescent="0.2">
      <c r="A13" s="223">
        <f t="shared" si="0"/>
        <v>4</v>
      </c>
      <c r="B13" s="109">
        <v>3112</v>
      </c>
      <c r="C13" s="127" t="s">
        <v>351</v>
      </c>
      <c r="D13" s="202">
        <v>0</v>
      </c>
      <c r="E13" s="202">
        <v>0</v>
      </c>
      <c r="F13" s="202">
        <v>0</v>
      </c>
    </row>
    <row r="14" spans="1:6" s="201" customFormat="1" ht="11.25" x14ac:dyDescent="0.2">
      <c r="A14" s="201">
        <f t="shared" si="0"/>
        <v>4</v>
      </c>
      <c r="B14" s="109" t="s">
        <v>63</v>
      </c>
      <c r="C14" s="127" t="s">
        <v>46</v>
      </c>
      <c r="D14" s="202">
        <v>915278</v>
      </c>
      <c r="E14" s="202">
        <v>915278</v>
      </c>
      <c r="F14" s="202">
        <v>915278</v>
      </c>
    </row>
    <row r="15" spans="1:6" s="201" customFormat="1" ht="11.25" x14ac:dyDescent="0.2">
      <c r="A15" s="201">
        <f t="shared" si="0"/>
        <v>0</v>
      </c>
      <c r="B15" s="109"/>
      <c r="C15" s="127"/>
      <c r="D15" s="202"/>
      <c r="E15" s="202"/>
      <c r="F15" s="202"/>
    </row>
    <row r="16" spans="1:6" s="200" customFormat="1" ht="12.75" x14ac:dyDescent="0.2">
      <c r="A16" s="200">
        <f t="shared" si="0"/>
        <v>2</v>
      </c>
      <c r="B16" s="82" t="s">
        <v>64</v>
      </c>
      <c r="C16" s="125" t="s">
        <v>26</v>
      </c>
      <c r="D16" s="83">
        <f>D17+D22+D29+D39+D41</f>
        <v>3364271</v>
      </c>
      <c r="E16" s="83">
        <f>E17+E22+E29+E39+E41</f>
        <v>3348621</v>
      </c>
      <c r="F16" s="83">
        <f t="shared" ref="F16" si="4">F17+F22+F29+F39+F41</f>
        <v>3348621</v>
      </c>
    </row>
    <row r="17" spans="1:6" s="198" customFormat="1" x14ac:dyDescent="0.2">
      <c r="A17" s="198">
        <f t="shared" si="0"/>
        <v>3</v>
      </c>
      <c r="B17" s="108" t="s">
        <v>65</v>
      </c>
      <c r="C17" s="126" t="s">
        <v>27</v>
      </c>
      <c r="D17" s="199">
        <f>SUM(D18:D21)</f>
        <v>332000</v>
      </c>
      <c r="E17" s="199">
        <f t="shared" ref="E17:F17" si="5">SUM(E18:E21)</f>
        <v>332000</v>
      </c>
      <c r="F17" s="199">
        <f t="shared" si="5"/>
        <v>332000</v>
      </c>
    </row>
    <row r="18" spans="1:6" s="201" customFormat="1" ht="11.25" x14ac:dyDescent="0.2">
      <c r="A18" s="201">
        <f t="shared" si="0"/>
        <v>4</v>
      </c>
      <c r="B18" s="109" t="s">
        <v>66</v>
      </c>
      <c r="C18" s="127" t="s">
        <v>67</v>
      </c>
      <c r="D18" s="202">
        <v>13000</v>
      </c>
      <c r="E18" s="202">
        <v>13000</v>
      </c>
      <c r="F18" s="202">
        <v>13000</v>
      </c>
    </row>
    <row r="19" spans="1:6" s="201" customFormat="1" ht="11.25" x14ac:dyDescent="0.2">
      <c r="A19" s="201">
        <f t="shared" si="0"/>
        <v>4</v>
      </c>
      <c r="B19" s="109" t="s">
        <v>68</v>
      </c>
      <c r="C19" s="127" t="s">
        <v>69</v>
      </c>
      <c r="D19" s="202">
        <v>275000</v>
      </c>
      <c r="E19" s="202">
        <v>275000</v>
      </c>
      <c r="F19" s="202">
        <v>275000</v>
      </c>
    </row>
    <row r="20" spans="1:6" s="201" customFormat="1" ht="11.25" x14ac:dyDescent="0.2">
      <c r="A20" s="201">
        <f t="shared" si="0"/>
        <v>4</v>
      </c>
      <c r="B20" s="109" t="s">
        <v>70</v>
      </c>
      <c r="C20" s="127" t="s">
        <v>71</v>
      </c>
      <c r="D20" s="202">
        <v>44000</v>
      </c>
      <c r="E20" s="202">
        <v>44000</v>
      </c>
      <c r="F20" s="202">
        <v>44000</v>
      </c>
    </row>
    <row r="21" spans="1:6" s="201" customFormat="1" ht="11.25" x14ac:dyDescent="0.2">
      <c r="A21" s="201">
        <f t="shared" si="0"/>
        <v>4</v>
      </c>
      <c r="B21" s="109" t="s">
        <v>72</v>
      </c>
      <c r="C21" s="127" t="s">
        <v>73</v>
      </c>
      <c r="D21" s="202"/>
      <c r="E21" s="202"/>
      <c r="F21" s="202"/>
    </row>
    <row r="22" spans="1:6" s="198" customFormat="1" x14ac:dyDescent="0.2">
      <c r="A22" s="198">
        <f t="shared" si="0"/>
        <v>3</v>
      </c>
      <c r="B22" s="108" t="s">
        <v>74</v>
      </c>
      <c r="C22" s="126" t="s">
        <v>28</v>
      </c>
      <c r="D22" s="199">
        <f>SUM(D23:D28)</f>
        <v>2074365</v>
      </c>
      <c r="E22" s="199">
        <f t="shared" ref="E22:F22" si="6">SUM(E23:E28)</f>
        <v>2059365</v>
      </c>
      <c r="F22" s="199">
        <f t="shared" si="6"/>
        <v>2059365</v>
      </c>
    </row>
    <row r="23" spans="1:6" s="201" customFormat="1" ht="11.25" x14ac:dyDescent="0.2">
      <c r="A23" s="201">
        <f t="shared" si="0"/>
        <v>4</v>
      </c>
      <c r="B23" s="109" t="s">
        <v>75</v>
      </c>
      <c r="C23" s="127" t="s">
        <v>47</v>
      </c>
      <c r="D23" s="202">
        <v>117000</v>
      </c>
      <c r="E23" s="202">
        <v>117000</v>
      </c>
      <c r="F23" s="202">
        <v>117000</v>
      </c>
    </row>
    <row r="24" spans="1:6" s="201" customFormat="1" ht="11.25" x14ac:dyDescent="0.2">
      <c r="A24" s="201">
        <f t="shared" si="0"/>
        <v>4</v>
      </c>
      <c r="B24" s="109" t="s">
        <v>76</v>
      </c>
      <c r="C24" s="127" t="s">
        <v>48</v>
      </c>
      <c r="D24" s="202">
        <v>1217500</v>
      </c>
      <c r="E24" s="202">
        <v>1202500</v>
      </c>
      <c r="F24" s="202">
        <v>1202500</v>
      </c>
    </row>
    <row r="25" spans="1:6" s="201" customFormat="1" ht="11.25" x14ac:dyDescent="0.2">
      <c r="A25" s="201">
        <f t="shared" si="0"/>
        <v>4</v>
      </c>
      <c r="B25" s="109" t="s">
        <v>77</v>
      </c>
      <c r="C25" s="127" t="s">
        <v>78</v>
      </c>
      <c r="D25" s="202">
        <v>600365</v>
      </c>
      <c r="E25" s="202">
        <v>600365</v>
      </c>
      <c r="F25" s="202">
        <v>600365</v>
      </c>
    </row>
    <row r="26" spans="1:6" s="201" customFormat="1" ht="11.25" x14ac:dyDescent="0.2">
      <c r="A26" s="201">
        <f t="shared" si="0"/>
        <v>4</v>
      </c>
      <c r="B26" s="109" t="s">
        <v>79</v>
      </c>
      <c r="C26" s="127" t="s">
        <v>80</v>
      </c>
      <c r="D26" s="202">
        <v>92000</v>
      </c>
      <c r="E26" s="202">
        <v>92000</v>
      </c>
      <c r="F26" s="202">
        <v>92000</v>
      </c>
    </row>
    <row r="27" spans="1:6" s="201" customFormat="1" ht="11.25" x14ac:dyDescent="0.2">
      <c r="A27" s="201">
        <f t="shared" si="0"/>
        <v>4</v>
      </c>
      <c r="B27" s="109" t="s">
        <v>81</v>
      </c>
      <c r="C27" s="127" t="s">
        <v>82</v>
      </c>
      <c r="D27" s="202">
        <v>32500</v>
      </c>
      <c r="E27" s="202">
        <v>32500</v>
      </c>
      <c r="F27" s="202">
        <v>32500</v>
      </c>
    </row>
    <row r="28" spans="1:6" s="201" customFormat="1" ht="11.25" x14ac:dyDescent="0.2">
      <c r="A28" s="201">
        <f t="shared" si="0"/>
        <v>4</v>
      </c>
      <c r="B28" s="109" t="s">
        <v>83</v>
      </c>
      <c r="C28" s="127" t="s">
        <v>84</v>
      </c>
      <c r="D28" s="202">
        <v>15000</v>
      </c>
      <c r="E28" s="202">
        <v>15000</v>
      </c>
      <c r="F28" s="202">
        <v>15000</v>
      </c>
    </row>
    <row r="29" spans="1:6" s="198" customFormat="1" x14ac:dyDescent="0.2">
      <c r="A29" s="198">
        <f t="shared" si="0"/>
        <v>3</v>
      </c>
      <c r="B29" s="108" t="s">
        <v>85</v>
      </c>
      <c r="C29" s="126" t="s">
        <v>29</v>
      </c>
      <c r="D29" s="199">
        <f>SUM(D30:D38)</f>
        <v>861416</v>
      </c>
      <c r="E29" s="199">
        <f t="shared" ref="E29:F29" si="7">SUM(E30:E38)</f>
        <v>861416</v>
      </c>
      <c r="F29" s="199">
        <f t="shared" si="7"/>
        <v>861416</v>
      </c>
    </row>
    <row r="30" spans="1:6" s="201" customFormat="1" ht="11.25" x14ac:dyDescent="0.2">
      <c r="A30" s="201">
        <f t="shared" si="0"/>
        <v>4</v>
      </c>
      <c r="B30" s="109" t="s">
        <v>86</v>
      </c>
      <c r="C30" s="127" t="s">
        <v>87</v>
      </c>
      <c r="D30" s="202">
        <v>43000</v>
      </c>
      <c r="E30" s="202">
        <v>43000</v>
      </c>
      <c r="F30" s="202">
        <v>43000</v>
      </c>
    </row>
    <row r="31" spans="1:6" s="201" customFormat="1" ht="11.25" x14ac:dyDescent="0.2">
      <c r="A31" s="201">
        <f t="shared" si="0"/>
        <v>4</v>
      </c>
      <c r="B31" s="109" t="s">
        <v>88</v>
      </c>
      <c r="C31" s="127" t="s">
        <v>52</v>
      </c>
      <c r="D31" s="202">
        <v>371000</v>
      </c>
      <c r="E31" s="202">
        <v>371000</v>
      </c>
      <c r="F31" s="202">
        <v>371000</v>
      </c>
    </row>
    <row r="32" spans="1:6" s="201" customFormat="1" ht="11.25" x14ac:dyDescent="0.2">
      <c r="A32" s="201">
        <f t="shared" si="0"/>
        <v>4</v>
      </c>
      <c r="B32" s="109" t="s">
        <v>89</v>
      </c>
      <c r="C32" s="127" t="s">
        <v>90</v>
      </c>
      <c r="D32" s="202">
        <v>6000</v>
      </c>
      <c r="E32" s="202">
        <v>6000</v>
      </c>
      <c r="F32" s="202">
        <v>6000</v>
      </c>
    </row>
    <row r="33" spans="1:6" s="201" customFormat="1" ht="11.25" x14ac:dyDescent="0.2">
      <c r="A33" s="201">
        <f t="shared" si="0"/>
        <v>4</v>
      </c>
      <c r="B33" s="109" t="s">
        <v>91</v>
      </c>
      <c r="C33" s="127" t="s">
        <v>92</v>
      </c>
      <c r="D33" s="202">
        <v>255000</v>
      </c>
      <c r="E33" s="202">
        <v>255000</v>
      </c>
      <c r="F33" s="202">
        <v>255000</v>
      </c>
    </row>
    <row r="34" spans="1:6" s="201" customFormat="1" ht="11.25" x14ac:dyDescent="0.2">
      <c r="A34" s="201">
        <f t="shared" si="0"/>
        <v>4</v>
      </c>
      <c r="B34" s="109" t="s">
        <v>93</v>
      </c>
      <c r="C34" s="127" t="s">
        <v>94</v>
      </c>
      <c r="D34" s="202"/>
      <c r="E34" s="202"/>
      <c r="F34" s="202"/>
    </row>
    <row r="35" spans="1:6" s="201" customFormat="1" ht="11.25" x14ac:dyDescent="0.2">
      <c r="A35" s="201">
        <f t="shared" si="0"/>
        <v>4</v>
      </c>
      <c r="B35" s="109" t="s">
        <v>95</v>
      </c>
      <c r="C35" s="127" t="s">
        <v>96</v>
      </c>
      <c r="D35" s="202">
        <v>20000</v>
      </c>
      <c r="E35" s="202">
        <v>20000</v>
      </c>
      <c r="F35" s="202">
        <v>20000</v>
      </c>
    </row>
    <row r="36" spans="1:6" s="201" customFormat="1" ht="11.25" x14ac:dyDescent="0.2">
      <c r="A36" s="201">
        <f t="shared" si="0"/>
        <v>4</v>
      </c>
      <c r="B36" s="109" t="s">
        <v>97</v>
      </c>
      <c r="C36" s="127" t="s">
        <v>98</v>
      </c>
      <c r="D36" s="202">
        <v>40000</v>
      </c>
      <c r="E36" s="202">
        <v>40000</v>
      </c>
      <c r="F36" s="202">
        <v>40000</v>
      </c>
    </row>
    <row r="37" spans="1:6" s="201" customFormat="1" ht="11.25" x14ac:dyDescent="0.2">
      <c r="A37" s="201">
        <f t="shared" si="0"/>
        <v>4</v>
      </c>
      <c r="B37" s="109" t="s">
        <v>99</v>
      </c>
      <c r="C37" s="127" t="s">
        <v>100</v>
      </c>
      <c r="D37" s="202">
        <v>90416</v>
      </c>
      <c r="E37" s="202">
        <v>90416</v>
      </c>
      <c r="F37" s="202">
        <v>90416</v>
      </c>
    </row>
    <row r="38" spans="1:6" s="201" customFormat="1" ht="11.25" x14ac:dyDescent="0.2">
      <c r="A38" s="201">
        <f t="shared" si="0"/>
        <v>4</v>
      </c>
      <c r="B38" s="109" t="s">
        <v>101</v>
      </c>
      <c r="C38" s="127" t="s">
        <v>102</v>
      </c>
      <c r="D38" s="202">
        <v>36000</v>
      </c>
      <c r="E38" s="202">
        <v>36000</v>
      </c>
      <c r="F38" s="202">
        <v>36000</v>
      </c>
    </row>
    <row r="39" spans="1:6" x14ac:dyDescent="0.2">
      <c r="A39" s="75">
        <f t="shared" si="0"/>
        <v>3</v>
      </c>
      <c r="B39" s="108" t="s">
        <v>103</v>
      </c>
      <c r="C39" s="126" t="s">
        <v>104</v>
      </c>
      <c r="D39" s="84">
        <f>D40</f>
        <v>4400</v>
      </c>
      <c r="E39" s="84">
        <f t="shared" ref="E39:F39" si="8">E40</f>
        <v>4400</v>
      </c>
      <c r="F39" s="84">
        <f t="shared" si="8"/>
        <v>4400</v>
      </c>
    </row>
    <row r="40" spans="1:6" s="201" customFormat="1" ht="11.25" x14ac:dyDescent="0.2">
      <c r="A40" s="201">
        <f t="shared" si="0"/>
        <v>4</v>
      </c>
      <c r="B40" s="109" t="s">
        <v>105</v>
      </c>
      <c r="C40" s="127" t="s">
        <v>104</v>
      </c>
      <c r="D40" s="202">
        <v>4400</v>
      </c>
      <c r="E40" s="202">
        <v>4400</v>
      </c>
      <c r="F40" s="202">
        <v>4400</v>
      </c>
    </row>
    <row r="41" spans="1:6" x14ac:dyDescent="0.2">
      <c r="A41" s="75">
        <f t="shared" si="0"/>
        <v>3</v>
      </c>
      <c r="B41" s="108" t="s">
        <v>106</v>
      </c>
      <c r="C41" s="126" t="s">
        <v>30</v>
      </c>
      <c r="D41" s="84">
        <f>SUM(D42:D47)</f>
        <v>92090</v>
      </c>
      <c r="E41" s="84">
        <f>SUM(E42:E47)</f>
        <v>91440</v>
      </c>
      <c r="F41" s="84">
        <f>SUM(F42:F47)</f>
        <v>91440</v>
      </c>
    </row>
    <row r="42" spans="1:6" s="201" customFormat="1" ht="11.25" x14ac:dyDescent="0.2">
      <c r="A42" s="201">
        <f t="shared" si="0"/>
        <v>4</v>
      </c>
      <c r="B42" s="109" t="s">
        <v>107</v>
      </c>
      <c r="C42" s="127" t="s">
        <v>108</v>
      </c>
      <c r="D42" s="202">
        <v>19600</v>
      </c>
      <c r="E42" s="202">
        <v>19600</v>
      </c>
      <c r="F42" s="202">
        <v>19600</v>
      </c>
    </row>
    <row r="43" spans="1:6" s="201" customFormat="1" ht="11.25" x14ac:dyDescent="0.2">
      <c r="A43" s="201">
        <f t="shared" si="0"/>
        <v>4</v>
      </c>
      <c r="B43" s="109" t="s">
        <v>109</v>
      </c>
      <c r="C43" s="127" t="s">
        <v>110</v>
      </c>
      <c r="D43" s="202">
        <v>45500</v>
      </c>
      <c r="E43" s="202">
        <v>45500</v>
      </c>
      <c r="F43" s="202">
        <v>45500</v>
      </c>
    </row>
    <row r="44" spans="1:6" s="201" customFormat="1" ht="11.25" x14ac:dyDescent="0.2">
      <c r="A44" s="201">
        <f t="shared" si="0"/>
        <v>4</v>
      </c>
      <c r="B44" s="109" t="s">
        <v>111</v>
      </c>
      <c r="C44" s="127" t="s">
        <v>112</v>
      </c>
      <c r="D44" s="202">
        <v>22000</v>
      </c>
      <c r="E44" s="202">
        <v>22000</v>
      </c>
      <c r="F44" s="202">
        <v>22000</v>
      </c>
    </row>
    <row r="45" spans="1:6" s="201" customFormat="1" ht="11.25" x14ac:dyDescent="0.2">
      <c r="A45" s="201">
        <f t="shared" si="0"/>
        <v>4</v>
      </c>
      <c r="B45" s="109" t="s">
        <v>113</v>
      </c>
      <c r="C45" s="127" t="s">
        <v>114</v>
      </c>
      <c r="D45" s="202">
        <v>1040</v>
      </c>
      <c r="E45" s="202">
        <v>1040</v>
      </c>
      <c r="F45" s="202">
        <v>1040</v>
      </c>
    </row>
    <row r="46" spans="1:6" s="201" customFormat="1" ht="11.25" x14ac:dyDescent="0.2">
      <c r="A46" s="201">
        <f t="shared" si="0"/>
        <v>4</v>
      </c>
      <c r="B46" s="109" t="s">
        <v>115</v>
      </c>
      <c r="C46" s="127" t="s">
        <v>116</v>
      </c>
      <c r="D46" s="202">
        <v>300</v>
      </c>
      <c r="E46" s="202">
        <v>300</v>
      </c>
      <c r="F46" s="202">
        <v>300</v>
      </c>
    </row>
    <row r="47" spans="1:6" s="201" customFormat="1" ht="11.25" x14ac:dyDescent="0.2">
      <c r="A47" s="201">
        <f t="shared" si="0"/>
        <v>4</v>
      </c>
      <c r="B47" s="109" t="s">
        <v>117</v>
      </c>
      <c r="C47" s="127" t="s">
        <v>30</v>
      </c>
      <c r="D47" s="202">
        <v>3650</v>
      </c>
      <c r="E47" s="202">
        <v>3000</v>
      </c>
      <c r="F47" s="202">
        <v>3000</v>
      </c>
    </row>
    <row r="48" spans="1:6" s="200" customFormat="1" ht="12.75" x14ac:dyDescent="0.2">
      <c r="A48" s="200">
        <f t="shared" si="0"/>
        <v>2</v>
      </c>
      <c r="B48" s="82" t="s">
        <v>118</v>
      </c>
      <c r="C48" s="125" t="s">
        <v>119</v>
      </c>
      <c r="D48" s="83">
        <f>D49+D51</f>
        <v>19200</v>
      </c>
      <c r="E48" s="83">
        <f t="shared" ref="E48:F48" si="9">E49+E51</f>
        <v>19200</v>
      </c>
      <c r="F48" s="83">
        <f t="shared" si="9"/>
        <v>19200</v>
      </c>
    </row>
    <row r="49" spans="1:6" x14ac:dyDescent="0.2">
      <c r="A49" s="75">
        <f t="shared" si="0"/>
        <v>3</v>
      </c>
      <c r="B49" s="108" t="s">
        <v>120</v>
      </c>
      <c r="C49" s="126" t="s">
        <v>121</v>
      </c>
      <c r="D49" s="84">
        <f>SUM(D50)</f>
        <v>0</v>
      </c>
      <c r="E49" s="84"/>
      <c r="F49" s="84">
        <f t="shared" ref="F49" si="10">SUM(F50)</f>
        <v>0</v>
      </c>
    </row>
    <row r="50" spans="1:6" s="201" customFormat="1" ht="22.5" x14ac:dyDescent="0.2">
      <c r="A50" s="201">
        <f t="shared" si="0"/>
        <v>4</v>
      </c>
      <c r="B50" s="207" t="s">
        <v>122</v>
      </c>
      <c r="C50" s="127" t="s">
        <v>123</v>
      </c>
      <c r="D50" s="202"/>
      <c r="E50" s="202"/>
      <c r="F50" s="202"/>
    </row>
    <row r="51" spans="1:6" x14ac:dyDescent="0.2">
      <c r="A51" s="75">
        <f t="shared" si="0"/>
        <v>3</v>
      </c>
      <c r="B51" s="108" t="s">
        <v>124</v>
      </c>
      <c r="C51" s="126" t="s">
        <v>31</v>
      </c>
      <c r="D51" s="84">
        <f>SUM(D52:D55)</f>
        <v>19200</v>
      </c>
      <c r="E51" s="84">
        <f t="shared" ref="E51:F51" si="11">SUM(E52:E55)</f>
        <v>19200</v>
      </c>
      <c r="F51" s="84">
        <f t="shared" si="11"/>
        <v>19200</v>
      </c>
    </row>
    <row r="52" spans="1:6" s="201" customFormat="1" ht="11.25" x14ac:dyDescent="0.2">
      <c r="A52" s="201">
        <f t="shared" si="0"/>
        <v>4</v>
      </c>
      <c r="B52" s="109" t="s">
        <v>125</v>
      </c>
      <c r="C52" s="127" t="s">
        <v>126</v>
      </c>
      <c r="D52" s="202">
        <v>7000</v>
      </c>
      <c r="E52" s="202">
        <v>7000</v>
      </c>
      <c r="F52" s="202">
        <v>7000</v>
      </c>
    </row>
    <row r="53" spans="1:6" s="201" customFormat="1" ht="11.25" x14ac:dyDescent="0.2">
      <c r="A53" s="201">
        <f t="shared" si="0"/>
        <v>4</v>
      </c>
      <c r="B53" s="109" t="s">
        <v>127</v>
      </c>
      <c r="C53" s="127" t="s">
        <v>128</v>
      </c>
      <c r="D53" s="202"/>
      <c r="E53" s="202"/>
      <c r="F53" s="202"/>
    </row>
    <row r="54" spans="1:6" s="201" customFormat="1" ht="11.25" x14ac:dyDescent="0.2">
      <c r="A54" s="201">
        <f t="shared" si="0"/>
        <v>4</v>
      </c>
      <c r="B54" s="109" t="s">
        <v>129</v>
      </c>
      <c r="C54" s="127" t="s">
        <v>130</v>
      </c>
      <c r="D54" s="202">
        <v>500</v>
      </c>
      <c r="E54" s="202">
        <v>500</v>
      </c>
      <c r="F54" s="202">
        <v>500</v>
      </c>
    </row>
    <row r="55" spans="1:6" s="201" customFormat="1" ht="11.25" x14ac:dyDescent="0.2">
      <c r="A55" s="201">
        <f t="shared" si="0"/>
        <v>4</v>
      </c>
      <c r="B55" s="207" t="s">
        <v>131</v>
      </c>
      <c r="C55" s="127" t="s">
        <v>132</v>
      </c>
      <c r="D55" s="202">
        <v>11700</v>
      </c>
      <c r="E55" s="202">
        <v>11700</v>
      </c>
      <c r="F55" s="202">
        <v>11700</v>
      </c>
    </row>
    <row r="56" spans="1:6" s="200" customFormat="1" ht="12.75" x14ac:dyDescent="0.2">
      <c r="B56" s="82">
        <v>36</v>
      </c>
      <c r="C56" s="125" t="s">
        <v>312</v>
      </c>
      <c r="D56" s="83">
        <f>D57</f>
        <v>0</v>
      </c>
      <c r="E56" s="83">
        <f t="shared" ref="E56:F56" si="12">E57</f>
        <v>0</v>
      </c>
      <c r="F56" s="83">
        <f t="shared" si="12"/>
        <v>0</v>
      </c>
    </row>
    <row r="57" spans="1:6" s="136" customFormat="1" x14ac:dyDescent="0.2">
      <c r="B57" s="108" t="s">
        <v>306</v>
      </c>
      <c r="C57" s="126" t="s">
        <v>297</v>
      </c>
      <c r="D57" s="84">
        <f>D58+D59+D60+D61</f>
        <v>0</v>
      </c>
      <c r="E57" s="84">
        <f>E58+E59+E60+E61</f>
        <v>0</v>
      </c>
      <c r="F57" s="84">
        <f>F58+F59+F60+F61</f>
        <v>0</v>
      </c>
    </row>
    <row r="58" spans="1:6" s="201" customFormat="1" ht="11.25" x14ac:dyDescent="0.2">
      <c r="B58" s="109" t="s">
        <v>307</v>
      </c>
      <c r="C58" s="127" t="s">
        <v>298</v>
      </c>
      <c r="D58" s="202">
        <v>0</v>
      </c>
      <c r="E58" s="202">
        <v>0</v>
      </c>
      <c r="F58" s="202">
        <v>0</v>
      </c>
    </row>
    <row r="59" spans="1:6" s="201" customFormat="1" ht="11.25" x14ac:dyDescent="0.2">
      <c r="B59" s="109" t="s">
        <v>308</v>
      </c>
      <c r="C59" s="127" t="s">
        <v>299</v>
      </c>
      <c r="D59" s="202">
        <v>0</v>
      </c>
      <c r="E59" s="202">
        <v>0</v>
      </c>
      <c r="F59" s="202">
        <v>0</v>
      </c>
    </row>
    <row r="60" spans="1:6" s="201" customFormat="1" ht="22.5" x14ac:dyDescent="0.2">
      <c r="B60" s="109" t="s">
        <v>309</v>
      </c>
      <c r="C60" s="127" t="s">
        <v>300</v>
      </c>
      <c r="D60" s="202">
        <v>0</v>
      </c>
      <c r="E60" s="202">
        <v>0</v>
      </c>
      <c r="F60" s="202">
        <v>0</v>
      </c>
    </row>
    <row r="61" spans="1:6" s="201" customFormat="1" ht="24" customHeight="1" x14ac:dyDescent="0.2">
      <c r="B61" s="207" t="s">
        <v>310</v>
      </c>
      <c r="C61" s="127" t="s">
        <v>301</v>
      </c>
      <c r="D61" s="202">
        <v>0</v>
      </c>
      <c r="E61" s="202">
        <v>0</v>
      </c>
      <c r="F61" s="202">
        <v>0</v>
      </c>
    </row>
    <row r="62" spans="1:6" s="200" customFormat="1" ht="25.5" x14ac:dyDescent="0.2">
      <c r="A62" s="200">
        <f t="shared" ref="A62:A89" si="13">LEN(B71)</f>
        <v>1</v>
      </c>
      <c r="B62" s="203" t="s">
        <v>133</v>
      </c>
      <c r="C62" s="125" t="s">
        <v>134</v>
      </c>
      <c r="D62" s="83">
        <f>D63</f>
        <v>27500</v>
      </c>
      <c r="E62" s="83">
        <f t="shared" ref="E62:F62" si="14">E63</f>
        <v>27500</v>
      </c>
      <c r="F62" s="83">
        <f t="shared" si="14"/>
        <v>27500</v>
      </c>
    </row>
    <row r="63" spans="1:6" s="198" customFormat="1" x14ac:dyDescent="0.2">
      <c r="A63" s="198">
        <f t="shared" si="13"/>
        <v>2</v>
      </c>
      <c r="B63" s="108" t="s">
        <v>135</v>
      </c>
      <c r="C63" s="126" t="s">
        <v>136</v>
      </c>
      <c r="D63" s="199">
        <f>D64+D66</f>
        <v>27500</v>
      </c>
      <c r="E63" s="199">
        <f t="shared" ref="E63:F63" si="15">E64+E66</f>
        <v>27500</v>
      </c>
      <c r="F63" s="199">
        <f t="shared" si="15"/>
        <v>27500</v>
      </c>
    </row>
    <row r="64" spans="1:6" s="201" customFormat="1" ht="11.25" x14ac:dyDescent="0.2">
      <c r="A64" s="201">
        <f t="shared" si="13"/>
        <v>3</v>
      </c>
      <c r="B64" s="109" t="s">
        <v>137</v>
      </c>
      <c r="C64" s="127" t="s">
        <v>138</v>
      </c>
      <c r="D64" s="209">
        <v>27500</v>
      </c>
      <c r="E64" s="209">
        <v>27500</v>
      </c>
      <c r="F64" s="209">
        <v>27500</v>
      </c>
    </row>
    <row r="65" spans="1:6" s="201" customFormat="1" ht="11.25" x14ac:dyDescent="0.2">
      <c r="A65" s="201">
        <f t="shared" si="13"/>
        <v>4</v>
      </c>
      <c r="B65" s="109" t="s">
        <v>139</v>
      </c>
      <c r="C65" s="127" t="s">
        <v>140</v>
      </c>
      <c r="D65" s="202"/>
      <c r="E65" s="202"/>
      <c r="F65" s="202"/>
    </row>
    <row r="66" spans="1:6" s="201" customFormat="1" ht="11.25" x14ac:dyDescent="0.2">
      <c r="A66" s="201">
        <f t="shared" si="13"/>
        <v>3</v>
      </c>
      <c r="B66" s="109">
        <v>3723</v>
      </c>
      <c r="C66" s="127" t="s">
        <v>305</v>
      </c>
      <c r="D66" s="209">
        <f>D67+D68</f>
        <v>0</v>
      </c>
      <c r="E66" s="209"/>
      <c r="F66" s="209"/>
    </row>
    <row r="67" spans="1:6" s="200" customFormat="1" ht="12.75" x14ac:dyDescent="0.2">
      <c r="A67" s="200">
        <f t="shared" si="13"/>
        <v>4</v>
      </c>
      <c r="B67" s="82" t="s">
        <v>141</v>
      </c>
      <c r="C67" s="125" t="s">
        <v>142</v>
      </c>
      <c r="D67" s="83">
        <f>D68</f>
        <v>0</v>
      </c>
      <c r="E67" s="83">
        <f t="shared" ref="E67:F67" si="16">E68</f>
        <v>0</v>
      </c>
      <c r="F67" s="83">
        <f t="shared" si="16"/>
        <v>0</v>
      </c>
    </row>
    <row r="68" spans="1:6" s="198" customFormat="1" x14ac:dyDescent="0.2">
      <c r="A68" s="198">
        <f t="shared" si="13"/>
        <v>4</v>
      </c>
      <c r="B68" s="108">
        <v>383</v>
      </c>
      <c r="C68" s="126" t="s">
        <v>143</v>
      </c>
      <c r="D68" s="208">
        <f>D69+D70</f>
        <v>0</v>
      </c>
      <c r="E68" s="208"/>
      <c r="F68" s="208"/>
    </row>
    <row r="69" spans="1:6" s="201" customFormat="1" ht="11.25" x14ac:dyDescent="0.2">
      <c r="A69" s="201">
        <f t="shared" si="13"/>
        <v>2</v>
      </c>
      <c r="B69" s="109">
        <v>3831</v>
      </c>
      <c r="C69" s="127" t="s">
        <v>144</v>
      </c>
      <c r="D69" s="209">
        <v>0</v>
      </c>
      <c r="E69" s="209"/>
      <c r="F69" s="209"/>
    </row>
    <row r="70" spans="1:6" s="201" customFormat="1" ht="11.25" x14ac:dyDescent="0.2">
      <c r="A70" s="201">
        <f t="shared" si="13"/>
        <v>3</v>
      </c>
      <c r="B70" s="109">
        <v>3834</v>
      </c>
      <c r="C70" s="127" t="s">
        <v>145</v>
      </c>
      <c r="D70" s="209">
        <v>0</v>
      </c>
      <c r="E70" s="209"/>
      <c r="F70" s="209"/>
    </row>
    <row r="71" spans="1:6" s="204" customFormat="1" ht="18" x14ac:dyDescent="0.25">
      <c r="A71" s="204">
        <f t="shared" si="13"/>
        <v>4</v>
      </c>
      <c r="B71" s="210" t="s">
        <v>146</v>
      </c>
      <c r="C71" s="205" t="s">
        <v>33</v>
      </c>
      <c r="D71" s="206">
        <f>D72+D78+D100+D103+D106</f>
        <v>246650</v>
      </c>
      <c r="E71" s="206">
        <f t="shared" ref="E71:F71" si="17">E72+E78+E100+E103+E106</f>
        <v>159150</v>
      </c>
      <c r="F71" s="206">
        <f t="shared" si="17"/>
        <v>159150</v>
      </c>
    </row>
    <row r="72" spans="1:6" s="200" customFormat="1" ht="12.75" x14ac:dyDescent="0.2">
      <c r="A72" s="200">
        <f t="shared" si="13"/>
        <v>3</v>
      </c>
      <c r="B72" s="82" t="s">
        <v>147</v>
      </c>
      <c r="C72" s="125" t="s">
        <v>148</v>
      </c>
      <c r="D72" s="83">
        <f>SUM(D73+D75)</f>
        <v>0</v>
      </c>
      <c r="E72" s="83">
        <f t="shared" ref="E72:F72" si="18">SUM(E73+E75)</f>
        <v>0</v>
      </c>
      <c r="F72" s="83">
        <f t="shared" si="18"/>
        <v>0</v>
      </c>
    </row>
    <row r="73" spans="1:6" s="198" customFormat="1" x14ac:dyDescent="0.2">
      <c r="A73" s="198">
        <f t="shared" si="13"/>
        <v>4</v>
      </c>
      <c r="B73" s="108" t="s">
        <v>149</v>
      </c>
      <c r="C73" s="126" t="s">
        <v>34</v>
      </c>
      <c r="D73" s="199">
        <f>D74</f>
        <v>0</v>
      </c>
      <c r="E73" s="199">
        <f t="shared" ref="E73:F73" si="19">E74</f>
        <v>0</v>
      </c>
      <c r="F73" s="199">
        <f t="shared" si="19"/>
        <v>0</v>
      </c>
    </row>
    <row r="74" spans="1:6" s="201" customFormat="1" ht="11.25" x14ac:dyDescent="0.2">
      <c r="A74" s="201">
        <f t="shared" si="13"/>
        <v>4</v>
      </c>
      <c r="B74" s="109" t="s">
        <v>150</v>
      </c>
      <c r="C74" s="127" t="s">
        <v>151</v>
      </c>
      <c r="D74" s="202"/>
      <c r="E74" s="202"/>
      <c r="F74" s="202"/>
    </row>
    <row r="75" spans="1:6" s="198" customFormat="1" x14ac:dyDescent="0.2">
      <c r="A75" s="198">
        <f t="shared" si="13"/>
        <v>4</v>
      </c>
      <c r="B75" s="108" t="s">
        <v>152</v>
      </c>
      <c r="C75" s="126" t="s">
        <v>153</v>
      </c>
      <c r="D75" s="199">
        <f>D76+D77</f>
        <v>0</v>
      </c>
      <c r="E75" s="199">
        <f t="shared" ref="E75:F75" si="20">E76+E77</f>
        <v>0</v>
      </c>
      <c r="F75" s="199">
        <f t="shared" si="20"/>
        <v>0</v>
      </c>
    </row>
    <row r="76" spans="1:6" s="201" customFormat="1" ht="11.25" x14ac:dyDescent="0.2">
      <c r="A76" s="201">
        <f t="shared" si="13"/>
        <v>4</v>
      </c>
      <c r="B76" s="109" t="s">
        <v>154</v>
      </c>
      <c r="C76" s="127" t="s">
        <v>155</v>
      </c>
      <c r="D76" s="202"/>
      <c r="E76" s="202"/>
      <c r="F76" s="202"/>
    </row>
    <row r="77" spans="1:6" s="201" customFormat="1" ht="11.25" x14ac:dyDescent="0.2">
      <c r="A77" s="201">
        <f t="shared" si="13"/>
        <v>4</v>
      </c>
      <c r="B77" s="109" t="s">
        <v>156</v>
      </c>
      <c r="C77" s="127" t="s">
        <v>157</v>
      </c>
      <c r="D77" s="202"/>
      <c r="E77" s="202"/>
      <c r="F77" s="202"/>
    </row>
    <row r="78" spans="1:6" s="200" customFormat="1" ht="12.75" x14ac:dyDescent="0.2">
      <c r="A78" s="200">
        <f t="shared" si="13"/>
        <v>4</v>
      </c>
      <c r="B78" s="82" t="s">
        <v>158</v>
      </c>
      <c r="C78" s="125" t="s">
        <v>159</v>
      </c>
      <c r="D78" s="83">
        <f>D79+D81+D89+D91+D94+D96</f>
        <v>246650</v>
      </c>
      <c r="E78" s="83">
        <f>E79+E81+E89+E91+E94+E96</f>
        <v>52238</v>
      </c>
      <c r="F78" s="83">
        <f>F79+F81+F89+F91+F94+F96</f>
        <v>52238</v>
      </c>
    </row>
    <row r="79" spans="1:6" s="198" customFormat="1" x14ac:dyDescent="0.2">
      <c r="A79" s="198">
        <f t="shared" si="13"/>
        <v>4</v>
      </c>
      <c r="B79" s="108" t="s">
        <v>160</v>
      </c>
      <c r="C79" s="126" t="s">
        <v>161</v>
      </c>
      <c r="D79" s="199">
        <f>D80</f>
        <v>0</v>
      </c>
      <c r="E79" s="199">
        <f t="shared" ref="E79:F79" si="21">E80</f>
        <v>0</v>
      </c>
      <c r="F79" s="199">
        <f t="shared" si="21"/>
        <v>0</v>
      </c>
    </row>
    <row r="80" spans="1:6" s="201" customFormat="1" ht="11.25" x14ac:dyDescent="0.2">
      <c r="A80" s="201">
        <f t="shared" si="13"/>
        <v>3</v>
      </c>
      <c r="B80" s="109" t="s">
        <v>162</v>
      </c>
      <c r="C80" s="127" t="s">
        <v>163</v>
      </c>
      <c r="D80" s="209"/>
      <c r="E80" s="202"/>
      <c r="F80" s="202"/>
    </row>
    <row r="81" spans="1:6" s="198" customFormat="1" x14ac:dyDescent="0.2">
      <c r="A81" s="198">
        <f t="shared" si="13"/>
        <v>4</v>
      </c>
      <c r="B81" s="108" t="s">
        <v>164</v>
      </c>
      <c r="C81" s="126" t="s">
        <v>32</v>
      </c>
      <c r="D81" s="199">
        <f>D82+D83+D84+D85+D86+D87+D88</f>
        <v>246650</v>
      </c>
      <c r="E81" s="199">
        <f t="shared" ref="E81:F81" si="22">E82+E83+E84+E85+E86+E87+E88</f>
        <v>52238</v>
      </c>
      <c r="F81" s="199">
        <f t="shared" si="22"/>
        <v>52238</v>
      </c>
    </row>
    <row r="82" spans="1:6" s="201" customFormat="1" ht="11.25" x14ac:dyDescent="0.2">
      <c r="A82" s="201">
        <f t="shared" si="13"/>
        <v>3</v>
      </c>
      <c r="B82" s="109" t="s">
        <v>165</v>
      </c>
      <c r="C82" s="127" t="s">
        <v>166</v>
      </c>
      <c r="D82" s="202">
        <v>39738</v>
      </c>
      <c r="E82" s="202">
        <v>49738</v>
      </c>
      <c r="F82" s="202">
        <v>49738</v>
      </c>
    </row>
    <row r="83" spans="1:6" s="201" customFormat="1" ht="11.25" x14ac:dyDescent="0.2">
      <c r="A83" s="201">
        <f t="shared" si="13"/>
        <v>4</v>
      </c>
      <c r="B83" s="109" t="s">
        <v>167</v>
      </c>
      <c r="C83" s="127" t="s">
        <v>168</v>
      </c>
      <c r="D83" s="202">
        <v>0</v>
      </c>
      <c r="E83" s="202">
        <v>2500</v>
      </c>
      <c r="F83" s="202">
        <v>2500</v>
      </c>
    </row>
    <row r="84" spans="1:6" s="201" customFormat="1" ht="11.25" x14ac:dyDescent="0.2">
      <c r="A84" s="201">
        <f t="shared" si="13"/>
        <v>4</v>
      </c>
      <c r="B84" s="109" t="s">
        <v>169</v>
      </c>
      <c r="C84" s="127" t="s">
        <v>170</v>
      </c>
      <c r="D84" s="202"/>
      <c r="E84" s="202"/>
      <c r="F84" s="202"/>
    </row>
    <row r="85" spans="1:6" s="201" customFormat="1" ht="11.25" x14ac:dyDescent="0.2">
      <c r="A85" s="201">
        <f t="shared" si="13"/>
        <v>3</v>
      </c>
      <c r="B85" s="109" t="s">
        <v>171</v>
      </c>
      <c r="C85" s="127" t="s">
        <v>172</v>
      </c>
      <c r="D85" s="209">
        <v>206912</v>
      </c>
      <c r="E85" s="209"/>
      <c r="F85" s="209"/>
    </row>
    <row r="86" spans="1:6" s="201" customFormat="1" ht="11.25" x14ac:dyDescent="0.2">
      <c r="A86" s="201">
        <f t="shared" si="13"/>
        <v>4</v>
      </c>
      <c r="B86" s="109" t="s">
        <v>173</v>
      </c>
      <c r="C86" s="127" t="s">
        <v>174</v>
      </c>
      <c r="D86" s="202"/>
      <c r="E86" s="202"/>
      <c r="F86" s="202"/>
    </row>
    <row r="87" spans="1:6" s="201" customFormat="1" ht="11.25" x14ac:dyDescent="0.2">
      <c r="A87" s="201">
        <f t="shared" si="13"/>
        <v>3</v>
      </c>
      <c r="B87" s="109" t="s">
        <v>175</v>
      </c>
      <c r="C87" s="127" t="s">
        <v>176</v>
      </c>
      <c r="D87" s="209"/>
      <c r="E87" s="209"/>
      <c r="F87" s="209"/>
    </row>
    <row r="88" spans="1:6" s="201" customFormat="1" ht="11.25" x14ac:dyDescent="0.2">
      <c r="A88" s="201">
        <f t="shared" si="13"/>
        <v>4</v>
      </c>
      <c r="B88" s="109" t="s">
        <v>177</v>
      </c>
      <c r="C88" s="127" t="s">
        <v>49</v>
      </c>
      <c r="D88" s="202"/>
      <c r="E88" s="202"/>
      <c r="F88" s="202"/>
    </row>
    <row r="89" spans="1:6" s="198" customFormat="1" x14ac:dyDescent="0.2">
      <c r="A89" s="198">
        <f t="shared" si="13"/>
        <v>4</v>
      </c>
      <c r="B89" s="108" t="s">
        <v>178</v>
      </c>
      <c r="C89" s="126" t="s">
        <v>179</v>
      </c>
      <c r="D89" s="199">
        <f>D90</f>
        <v>0</v>
      </c>
      <c r="E89" s="199">
        <f t="shared" ref="E89:F89" si="23">E90</f>
        <v>0</v>
      </c>
      <c r="F89" s="199">
        <f t="shared" si="23"/>
        <v>0</v>
      </c>
    </row>
    <row r="90" spans="1:6" s="201" customFormat="1" ht="11.25" x14ac:dyDescent="0.2">
      <c r="A90" s="201">
        <f t="shared" ref="A90:A98" si="24">LEN(B99)</f>
        <v>4</v>
      </c>
      <c r="B90" s="109" t="s">
        <v>180</v>
      </c>
      <c r="C90" s="127" t="s">
        <v>181</v>
      </c>
      <c r="D90" s="202"/>
      <c r="E90" s="202"/>
      <c r="F90" s="202"/>
    </row>
    <row r="91" spans="1:6" s="198" customFormat="1" x14ac:dyDescent="0.2">
      <c r="A91" s="198">
        <f t="shared" si="24"/>
        <v>2</v>
      </c>
      <c r="B91" s="108" t="s">
        <v>182</v>
      </c>
      <c r="C91" s="126" t="s">
        <v>35</v>
      </c>
      <c r="D91" s="199">
        <f>SUM(D92:D93)</f>
        <v>0</v>
      </c>
      <c r="E91" s="199">
        <f>SUM(E92:E93)</f>
        <v>0</v>
      </c>
      <c r="F91" s="199">
        <f>SUM(F92:F93)</f>
        <v>0</v>
      </c>
    </row>
    <row r="92" spans="1:6" s="201" customFormat="1" ht="11.25" x14ac:dyDescent="0.2">
      <c r="A92" s="201">
        <f t="shared" si="24"/>
        <v>3</v>
      </c>
      <c r="B92" s="109" t="s">
        <v>183</v>
      </c>
      <c r="C92" s="127" t="s">
        <v>184</v>
      </c>
      <c r="D92" s="209"/>
      <c r="E92" s="209"/>
      <c r="F92" s="209"/>
    </row>
    <row r="93" spans="1:6" s="201" customFormat="1" ht="11.25" x14ac:dyDescent="0.2">
      <c r="A93" s="201">
        <f t="shared" si="24"/>
        <v>4</v>
      </c>
      <c r="B93" s="109" t="s">
        <v>185</v>
      </c>
      <c r="C93" s="127" t="s">
        <v>186</v>
      </c>
      <c r="D93" s="202"/>
      <c r="E93" s="202"/>
      <c r="F93" s="202"/>
    </row>
    <row r="94" spans="1:6" s="198" customFormat="1" x14ac:dyDescent="0.2">
      <c r="A94" s="198">
        <f t="shared" si="24"/>
        <v>2</v>
      </c>
      <c r="B94" s="108">
        <v>425</v>
      </c>
      <c r="C94" s="126" t="s">
        <v>187</v>
      </c>
      <c r="D94" s="199">
        <f>D95</f>
        <v>0</v>
      </c>
      <c r="E94" s="199">
        <f>E95</f>
        <v>0</v>
      </c>
      <c r="F94" s="199">
        <f>F95</f>
        <v>0</v>
      </c>
    </row>
    <row r="95" spans="1:6" s="201" customFormat="1" ht="11.25" x14ac:dyDescent="0.2">
      <c r="A95" s="201">
        <f t="shared" si="24"/>
        <v>3</v>
      </c>
      <c r="B95" s="109" t="s">
        <v>188</v>
      </c>
      <c r="C95" s="127" t="s">
        <v>189</v>
      </c>
      <c r="D95" s="202">
        <v>0</v>
      </c>
      <c r="E95" s="202">
        <v>0</v>
      </c>
      <c r="F95" s="202">
        <v>0</v>
      </c>
    </row>
    <row r="96" spans="1:6" s="198" customFormat="1" x14ac:dyDescent="0.2">
      <c r="A96" s="198">
        <f t="shared" si="24"/>
        <v>4</v>
      </c>
      <c r="B96" s="108" t="s">
        <v>190</v>
      </c>
      <c r="C96" s="126" t="s">
        <v>191</v>
      </c>
      <c r="D96" s="199">
        <f>D97+D98+D99</f>
        <v>0</v>
      </c>
      <c r="E96" s="199">
        <f t="shared" ref="E96:F96" si="25">E97+E98+E99</f>
        <v>0</v>
      </c>
      <c r="F96" s="199">
        <f t="shared" si="25"/>
        <v>0</v>
      </c>
    </row>
    <row r="97" spans="1:6" s="201" customFormat="1" ht="11.25" x14ac:dyDescent="0.2">
      <c r="A97" s="201">
        <f t="shared" si="24"/>
        <v>2</v>
      </c>
      <c r="B97" s="109" t="s">
        <v>192</v>
      </c>
      <c r="C97" s="127" t="s">
        <v>193</v>
      </c>
      <c r="D97" s="209"/>
      <c r="E97" s="209">
        <v>0</v>
      </c>
      <c r="F97" s="209"/>
    </row>
    <row r="98" spans="1:6" s="201" customFormat="1" ht="11.25" x14ac:dyDescent="0.2">
      <c r="A98" s="201">
        <f t="shared" si="24"/>
        <v>3</v>
      </c>
      <c r="B98" s="109" t="s">
        <v>194</v>
      </c>
      <c r="C98" s="127" t="s">
        <v>195</v>
      </c>
      <c r="D98" s="209"/>
      <c r="E98" s="209"/>
      <c r="F98" s="209"/>
    </row>
    <row r="99" spans="1:6" s="201" customFormat="1" ht="11.25" x14ac:dyDescent="0.2">
      <c r="A99" s="201">
        <f>LEN(B108)</f>
        <v>4</v>
      </c>
      <c r="B99" s="109" t="s">
        <v>196</v>
      </c>
      <c r="C99" s="127" t="s">
        <v>197</v>
      </c>
      <c r="D99" s="202"/>
      <c r="E99" s="202"/>
      <c r="F99" s="202"/>
    </row>
    <row r="100" spans="1:6" s="67" customFormat="1" ht="25.5" x14ac:dyDescent="0.2">
      <c r="A100" s="67" t="e">
        <f>LEN(#REF!)</f>
        <v>#REF!</v>
      </c>
      <c r="B100" s="82" t="s">
        <v>198</v>
      </c>
      <c r="C100" s="125" t="s">
        <v>199</v>
      </c>
      <c r="D100" s="83">
        <f>SUM(D101)</f>
        <v>0</v>
      </c>
      <c r="E100" s="83">
        <f t="shared" ref="E100:F101" si="26">SUM(E101)</f>
        <v>0</v>
      </c>
      <c r="F100" s="83">
        <f t="shared" si="26"/>
        <v>0</v>
      </c>
    </row>
    <row r="101" spans="1:6" x14ac:dyDescent="0.2">
      <c r="A101" s="75">
        <f t="shared" ref="A101" si="27">LEN(B109)</f>
        <v>4</v>
      </c>
      <c r="B101" s="108" t="s">
        <v>200</v>
      </c>
      <c r="C101" s="126" t="s">
        <v>201</v>
      </c>
      <c r="D101" s="85">
        <f>SUM(D102)</f>
        <v>0</v>
      </c>
      <c r="E101" s="85">
        <f t="shared" si="26"/>
        <v>0</v>
      </c>
      <c r="F101" s="85">
        <f t="shared" si="26"/>
        <v>0</v>
      </c>
    </row>
    <row r="102" spans="1:6" s="201" customFormat="1" ht="11.25" x14ac:dyDescent="0.2">
      <c r="A102" s="201">
        <f>LEN(B111)</f>
        <v>0</v>
      </c>
      <c r="B102" s="109" t="s">
        <v>202</v>
      </c>
      <c r="C102" s="127" t="s">
        <v>203</v>
      </c>
      <c r="D102" s="209">
        <v>0</v>
      </c>
      <c r="E102" s="209">
        <v>0</v>
      </c>
      <c r="F102" s="209">
        <v>0</v>
      </c>
    </row>
    <row r="103" spans="1:6" s="67" customFormat="1" ht="12.75" x14ac:dyDescent="0.2">
      <c r="A103" s="67" t="e">
        <f>LEN(#REF!)</f>
        <v>#REF!</v>
      </c>
      <c r="B103" s="82" t="s">
        <v>204</v>
      </c>
      <c r="C103" s="125" t="s">
        <v>205</v>
      </c>
      <c r="D103" s="83">
        <f>D104</f>
        <v>0</v>
      </c>
      <c r="E103" s="83">
        <f t="shared" ref="E103:F103" si="28">E104</f>
        <v>0</v>
      </c>
      <c r="F103" s="83">
        <f t="shared" si="28"/>
        <v>0</v>
      </c>
    </row>
    <row r="104" spans="1:6" x14ac:dyDescent="0.2">
      <c r="A104" s="75" t="e">
        <f>LEN(#REF!)</f>
        <v>#REF!</v>
      </c>
      <c r="B104" s="108" t="s">
        <v>206</v>
      </c>
      <c r="C104" s="126" t="s">
        <v>207</v>
      </c>
      <c r="D104" s="84">
        <f>SUM(D105)</f>
        <v>0</v>
      </c>
      <c r="E104" s="84">
        <f t="shared" ref="E104:F104" si="29">SUM(E105)</f>
        <v>0</v>
      </c>
      <c r="F104" s="84">
        <f t="shared" si="29"/>
        <v>0</v>
      </c>
    </row>
    <row r="105" spans="1:6" s="201" customFormat="1" ht="11.25" x14ac:dyDescent="0.2">
      <c r="A105" s="201" t="e">
        <f>LEN(#REF!)</f>
        <v>#REF!</v>
      </c>
      <c r="B105" s="109" t="s">
        <v>208</v>
      </c>
      <c r="C105" s="127" t="s">
        <v>207</v>
      </c>
      <c r="D105" s="209"/>
      <c r="E105" s="209"/>
      <c r="F105" s="209"/>
    </row>
    <row r="106" spans="1:6" s="67" customFormat="1" ht="12.75" x14ac:dyDescent="0.2">
      <c r="A106" s="67" t="e">
        <f>LEN(#REF!)</f>
        <v>#REF!</v>
      </c>
      <c r="B106" s="82" t="s">
        <v>209</v>
      </c>
      <c r="C106" s="125" t="s">
        <v>210</v>
      </c>
      <c r="D106" s="83">
        <f>D107+D109+D108</f>
        <v>0</v>
      </c>
      <c r="E106" s="83">
        <f>E107+E109</f>
        <v>106912</v>
      </c>
      <c r="F106" s="83">
        <f>F107+F109</f>
        <v>106912</v>
      </c>
    </row>
    <row r="107" spans="1:6" x14ac:dyDescent="0.2">
      <c r="A107" s="75" t="e">
        <f>LEN(#REF!)</f>
        <v>#REF!</v>
      </c>
      <c r="B107" s="108" t="s">
        <v>211</v>
      </c>
      <c r="C107" s="126" t="s">
        <v>50</v>
      </c>
      <c r="D107" s="84"/>
      <c r="E107" s="84"/>
      <c r="F107" s="84"/>
    </row>
    <row r="108" spans="1:6" s="201" customFormat="1" ht="11.25" x14ac:dyDescent="0.2">
      <c r="A108" s="201" t="e">
        <f>LEN(#REF!)</f>
        <v>#REF!</v>
      </c>
      <c r="B108" s="109" t="s">
        <v>212</v>
      </c>
      <c r="C108" s="127" t="s">
        <v>345</v>
      </c>
      <c r="D108" s="202">
        <v>0</v>
      </c>
      <c r="E108" s="202"/>
      <c r="F108" s="202"/>
    </row>
    <row r="109" spans="1:6" s="201" customFormat="1" ht="11.25" x14ac:dyDescent="0.2">
      <c r="B109" s="109">
        <v>4511</v>
      </c>
      <c r="C109" s="127" t="s">
        <v>50</v>
      </c>
      <c r="D109" s="209">
        <v>0</v>
      </c>
      <c r="E109" s="209">
        <v>106912</v>
      </c>
      <c r="F109" s="209">
        <v>106912</v>
      </c>
    </row>
    <row r="110" spans="1:6" s="225" customFormat="1" ht="19.5" customHeight="1" x14ac:dyDescent="0.25">
      <c r="B110" s="226">
        <v>5</v>
      </c>
      <c r="C110" s="205" t="s">
        <v>213</v>
      </c>
      <c r="D110" s="206"/>
      <c r="E110" s="206"/>
      <c r="F110" s="206"/>
    </row>
    <row r="111" spans="1:6" s="204" customFormat="1" ht="18" x14ac:dyDescent="0.25">
      <c r="B111" s="211"/>
      <c r="C111" s="205" t="s">
        <v>367</v>
      </c>
      <c r="D111" s="206">
        <f>D71+D3</f>
        <v>9970940</v>
      </c>
      <c r="E111" s="206">
        <f>E71+E3</f>
        <v>9867790</v>
      </c>
      <c r="F111" s="206">
        <f>F71+F3</f>
        <v>9867790</v>
      </c>
    </row>
    <row r="112" spans="1:6" s="204" customFormat="1" ht="18" x14ac:dyDescent="0.25">
      <c r="B112" s="224"/>
      <c r="C112" s="224"/>
      <c r="D112" s="224"/>
      <c r="E112" s="224"/>
      <c r="F112" s="224"/>
    </row>
  </sheetData>
  <autoFilter ref="A2:F108"/>
  <mergeCells count="1">
    <mergeCell ref="C1:F1"/>
  </mergeCells>
  <pageMargins left="0.25" right="0.25" top="0.75" bottom="0.75" header="0.3" footer="0.3"/>
  <pageSetup paperSize="9" scale="68" fitToHeight="0" orientation="portrait" r:id="rId1"/>
  <rowBreaks count="1" manualBreakCount="1"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4"/>
  <sheetViews>
    <sheetView topLeftCell="A4" zoomScaleNormal="100" workbookViewId="0">
      <selection activeCell="B10" sqref="B10"/>
    </sheetView>
  </sheetViews>
  <sheetFormatPr defaultColWidth="11.42578125" defaultRowHeight="12.75" x14ac:dyDescent="0.2"/>
  <cols>
    <col min="1" max="1" width="16" style="38" customWidth="1"/>
    <col min="2" max="3" width="17.5703125" style="38" customWidth="1"/>
    <col min="4" max="4" width="17.5703125" style="50" customWidth="1"/>
    <col min="5" max="8" width="17.5703125" style="62" customWidth="1"/>
    <col min="9" max="9" width="18.85546875" style="62" customWidth="1"/>
    <col min="10" max="10" width="14.28515625" style="62" customWidth="1"/>
    <col min="11" max="11" width="7.85546875" style="62" customWidth="1"/>
    <col min="12" max="16384" width="11.42578125" style="62"/>
  </cols>
  <sheetData>
    <row r="1" spans="1:9" ht="24" customHeight="1" x14ac:dyDescent="0.2">
      <c r="A1" s="256" t="s">
        <v>7</v>
      </c>
      <c r="B1" s="256"/>
      <c r="C1" s="256"/>
      <c r="D1" s="256"/>
      <c r="E1" s="256"/>
      <c r="F1" s="256"/>
      <c r="G1" s="256"/>
      <c r="H1" s="256"/>
    </row>
    <row r="2" spans="1:9" s="1" customFormat="1" ht="13.5" thickBot="1" x14ac:dyDescent="0.25">
      <c r="A2" s="15"/>
      <c r="I2" s="16" t="s">
        <v>8</v>
      </c>
    </row>
    <row r="3" spans="1:9" s="1" customFormat="1" ht="26.25" thickBot="1" x14ac:dyDescent="0.25">
      <c r="A3" s="58" t="s">
        <v>9</v>
      </c>
      <c r="B3" s="257" t="s">
        <v>335</v>
      </c>
      <c r="C3" s="258"/>
      <c r="D3" s="258"/>
      <c r="E3" s="258"/>
      <c r="F3" s="258"/>
      <c r="G3" s="258"/>
      <c r="H3" s="258"/>
      <c r="I3" s="259"/>
    </row>
    <row r="4" spans="1:9" s="1" customFormat="1" ht="90" thickBot="1" x14ac:dyDescent="0.25">
      <c r="A4" s="59" t="s">
        <v>10</v>
      </c>
      <c r="B4" s="17" t="s">
        <v>11</v>
      </c>
      <c r="C4" s="18" t="s">
        <v>12</v>
      </c>
      <c r="D4" s="18" t="s">
        <v>13</v>
      </c>
      <c r="E4" s="18" t="s">
        <v>14</v>
      </c>
      <c r="F4" s="18" t="s">
        <v>15</v>
      </c>
      <c r="G4" s="18" t="s">
        <v>280</v>
      </c>
      <c r="H4" s="138" t="s">
        <v>16</v>
      </c>
      <c r="I4" s="19" t="s">
        <v>311</v>
      </c>
    </row>
    <row r="5" spans="1:9" s="1" customFormat="1" x14ac:dyDescent="0.2">
      <c r="A5" s="3">
        <v>63613</v>
      </c>
      <c r="B5" s="4"/>
      <c r="C5" s="5"/>
      <c r="D5" s="6"/>
      <c r="E5" s="7">
        <v>15000</v>
      </c>
      <c r="F5" s="7"/>
      <c r="G5" s="8"/>
      <c r="H5" s="8"/>
      <c r="I5" s="9"/>
    </row>
    <row r="6" spans="1:9" s="1" customFormat="1" x14ac:dyDescent="0.2">
      <c r="A6" s="20">
        <v>64132</v>
      </c>
      <c r="B6" s="21"/>
      <c r="C6" s="22">
        <v>138</v>
      </c>
      <c r="D6" s="22"/>
      <c r="E6" s="22"/>
      <c r="F6" s="22"/>
      <c r="G6" s="23"/>
      <c r="H6" s="23"/>
      <c r="I6" s="24"/>
    </row>
    <row r="7" spans="1:9" s="1" customFormat="1" x14ac:dyDescent="0.2">
      <c r="A7" s="20">
        <v>66151</v>
      </c>
      <c r="B7" s="21"/>
      <c r="C7" s="22">
        <v>30000</v>
      </c>
      <c r="D7" s="22"/>
      <c r="E7" s="22"/>
      <c r="F7" s="22"/>
      <c r="G7" s="23"/>
      <c r="H7" s="23"/>
      <c r="I7" s="24"/>
    </row>
    <row r="8" spans="1:9" s="1" customFormat="1" x14ac:dyDescent="0.2">
      <c r="A8" s="20">
        <v>65264</v>
      </c>
      <c r="B8" s="21"/>
      <c r="C8" s="22"/>
      <c r="D8" s="22">
        <v>5782926</v>
      </c>
      <c r="E8" s="22"/>
      <c r="F8" s="22"/>
      <c r="G8" s="23"/>
      <c r="H8" s="23"/>
      <c r="I8" s="24"/>
    </row>
    <row r="9" spans="1:9" s="1" customFormat="1" x14ac:dyDescent="0.2">
      <c r="A9" s="25">
        <v>67111</v>
      </c>
      <c r="B9" s="21">
        <v>3911364</v>
      </c>
      <c r="C9" s="22"/>
      <c r="D9" s="22"/>
      <c r="E9" s="22"/>
      <c r="F9" s="22"/>
      <c r="G9" s="23"/>
      <c r="H9" s="23"/>
      <c r="I9" s="24"/>
    </row>
    <row r="10" spans="1:9" s="1" customFormat="1" x14ac:dyDescent="0.2">
      <c r="A10" s="26">
        <v>67121</v>
      </c>
      <c r="B10" s="21">
        <v>206912</v>
      </c>
      <c r="C10" s="22"/>
      <c r="D10" s="22"/>
      <c r="E10" s="22"/>
      <c r="F10" s="22"/>
      <c r="G10" s="23"/>
      <c r="H10" s="23"/>
      <c r="I10" s="24"/>
    </row>
    <row r="11" spans="1:9" s="1" customFormat="1" x14ac:dyDescent="0.2">
      <c r="A11" s="26">
        <v>72111</v>
      </c>
      <c r="B11" s="21"/>
      <c r="C11" s="22"/>
      <c r="D11" s="22"/>
      <c r="E11" s="22"/>
      <c r="F11" s="22"/>
      <c r="G11" s="23">
        <v>1600</v>
      </c>
      <c r="H11" s="23"/>
      <c r="I11" s="24"/>
    </row>
    <row r="12" spans="1:9" s="1" customFormat="1" x14ac:dyDescent="0.2">
      <c r="A12" s="26">
        <v>65267</v>
      </c>
      <c r="B12" s="21"/>
      <c r="C12" s="22"/>
      <c r="D12" s="22"/>
      <c r="E12" s="22"/>
      <c r="F12" s="22"/>
      <c r="G12" s="23">
        <v>8000</v>
      </c>
      <c r="H12" s="23"/>
      <c r="I12" s="24"/>
    </row>
    <row r="13" spans="1:9" s="1" customFormat="1" x14ac:dyDescent="0.2">
      <c r="A13" s="26"/>
      <c r="B13" s="21"/>
      <c r="C13" s="22"/>
      <c r="D13" s="22"/>
      <c r="E13" s="22"/>
      <c r="F13" s="22"/>
      <c r="G13" s="23"/>
      <c r="H13" s="23"/>
      <c r="I13" s="24"/>
    </row>
    <row r="14" spans="1:9" s="1" customFormat="1" x14ac:dyDescent="0.2">
      <c r="A14" s="26"/>
      <c r="B14" s="21"/>
      <c r="C14" s="22"/>
      <c r="D14" s="22"/>
      <c r="E14" s="22"/>
      <c r="F14" s="22"/>
      <c r="G14" s="23"/>
      <c r="H14" s="23"/>
      <c r="I14" s="24"/>
    </row>
    <row r="15" spans="1:9" s="1" customFormat="1" ht="13.5" thickBot="1" x14ac:dyDescent="0.25">
      <c r="A15" s="27"/>
      <c r="B15" s="28"/>
      <c r="C15" s="29"/>
      <c r="D15" s="29"/>
      <c r="E15" s="29"/>
      <c r="F15" s="29"/>
      <c r="G15" s="30"/>
      <c r="H15" s="30"/>
      <c r="I15" s="31"/>
    </row>
    <row r="16" spans="1:9" s="1" customFormat="1" ht="30" customHeight="1" thickBot="1" x14ac:dyDescent="0.25">
      <c r="A16" s="32" t="s">
        <v>17</v>
      </c>
      <c r="B16" s="33">
        <f>B9+B10</f>
        <v>4118276</v>
      </c>
      <c r="C16" s="34">
        <f>C6+C7</f>
        <v>30138</v>
      </c>
      <c r="D16" s="35">
        <f>D8</f>
        <v>5782926</v>
      </c>
      <c r="E16" s="34">
        <v>15000</v>
      </c>
      <c r="F16" s="35">
        <f>+F6</f>
        <v>0</v>
      </c>
      <c r="G16" s="34">
        <f>G11+G12</f>
        <v>9600</v>
      </c>
      <c r="H16" s="36">
        <v>0</v>
      </c>
      <c r="I16" s="36">
        <f>I8</f>
        <v>0</v>
      </c>
    </row>
    <row r="17" spans="1:9" s="1" customFormat="1" ht="28.5" customHeight="1" thickBot="1" x14ac:dyDescent="0.25">
      <c r="A17" s="32" t="s">
        <v>317</v>
      </c>
      <c r="B17" s="260">
        <f>B16+C16+D16+E16+F16+G16+I16</f>
        <v>9955940</v>
      </c>
      <c r="C17" s="261"/>
      <c r="D17" s="261"/>
      <c r="E17" s="261"/>
      <c r="F17" s="261"/>
      <c r="G17" s="261"/>
      <c r="H17" s="261"/>
      <c r="I17" s="262"/>
    </row>
    <row r="18" spans="1:9" ht="64.150000000000006" customHeight="1" thickBot="1" x14ac:dyDescent="0.25">
      <c r="A18" s="63"/>
      <c r="B18" s="63"/>
      <c r="C18" s="63"/>
      <c r="D18" s="13"/>
      <c r="E18" s="37"/>
      <c r="H18" s="16"/>
    </row>
    <row r="19" spans="1:9" ht="24" customHeight="1" thickBot="1" x14ac:dyDescent="0.25">
      <c r="A19" s="60" t="s">
        <v>9</v>
      </c>
      <c r="B19" s="257" t="s">
        <v>340</v>
      </c>
      <c r="C19" s="258"/>
      <c r="D19" s="258"/>
      <c r="E19" s="258"/>
      <c r="F19" s="258"/>
      <c r="G19" s="258"/>
      <c r="H19" s="258"/>
      <c r="I19" s="259"/>
    </row>
    <row r="20" spans="1:9" ht="90" thickBot="1" x14ac:dyDescent="0.25">
      <c r="A20" s="61" t="s">
        <v>10</v>
      </c>
      <c r="B20" s="17" t="s">
        <v>11</v>
      </c>
      <c r="C20" s="18" t="s">
        <v>12</v>
      </c>
      <c r="D20" s="18" t="s">
        <v>13</v>
      </c>
      <c r="E20" s="18" t="s">
        <v>14</v>
      </c>
      <c r="F20" s="18" t="s">
        <v>15</v>
      </c>
      <c r="G20" s="18" t="s">
        <v>280</v>
      </c>
      <c r="H20" s="138" t="s">
        <v>16</v>
      </c>
      <c r="I20" s="19" t="s">
        <v>311</v>
      </c>
    </row>
    <row r="21" spans="1:9" x14ac:dyDescent="0.2">
      <c r="A21" s="3">
        <v>63613</v>
      </c>
      <c r="B21" s="4"/>
      <c r="C21" s="5"/>
      <c r="D21" s="6"/>
      <c r="E21" s="7">
        <v>15000</v>
      </c>
      <c r="F21" s="7"/>
      <c r="G21" s="8"/>
      <c r="H21" s="8"/>
      <c r="I21" s="9"/>
    </row>
    <row r="22" spans="1:9" x14ac:dyDescent="0.2">
      <c r="A22" s="20">
        <v>64132</v>
      </c>
      <c r="B22" s="21"/>
      <c r="C22" s="22">
        <v>138</v>
      </c>
      <c r="D22" s="22"/>
      <c r="E22" s="22"/>
      <c r="F22" s="22"/>
      <c r="G22" s="23"/>
      <c r="H22" s="23"/>
      <c r="I22" s="24"/>
    </row>
    <row r="23" spans="1:9" s="217" customFormat="1" x14ac:dyDescent="0.2">
      <c r="A23" s="20">
        <v>66151</v>
      </c>
      <c r="B23" s="21"/>
      <c r="C23" s="22">
        <v>30000</v>
      </c>
      <c r="D23" s="22"/>
      <c r="E23" s="22"/>
      <c r="F23" s="22"/>
      <c r="G23" s="23"/>
      <c r="H23" s="23"/>
      <c r="I23" s="24"/>
    </row>
    <row r="24" spans="1:9" x14ac:dyDescent="0.2">
      <c r="A24" s="20">
        <v>65264</v>
      </c>
      <c r="B24" s="21"/>
      <c r="C24" s="22"/>
      <c r="D24" s="22">
        <v>5782926</v>
      </c>
      <c r="E24" s="22"/>
      <c r="F24" s="22"/>
      <c r="G24" s="23"/>
      <c r="H24" s="23"/>
      <c r="I24" s="24"/>
    </row>
    <row r="25" spans="1:9" x14ac:dyDescent="0.2">
      <c r="A25" s="25">
        <v>67111</v>
      </c>
      <c r="B25" s="21">
        <v>3900714</v>
      </c>
      <c r="C25" s="22"/>
      <c r="D25" s="22"/>
      <c r="E25" s="22"/>
      <c r="F25" s="22"/>
      <c r="G25" s="23"/>
      <c r="H25" s="23"/>
      <c r="I25" s="24"/>
    </row>
    <row r="26" spans="1:9" x14ac:dyDescent="0.2">
      <c r="A26" s="26">
        <v>67121</v>
      </c>
      <c r="B26" s="21">
        <v>116912</v>
      </c>
      <c r="C26" s="22"/>
      <c r="D26" s="22"/>
      <c r="E26" s="22"/>
      <c r="F26" s="22"/>
      <c r="G26" s="23"/>
      <c r="H26" s="23"/>
      <c r="I26" s="24"/>
    </row>
    <row r="27" spans="1:9" s="217" customFormat="1" x14ac:dyDescent="0.2">
      <c r="A27" s="26">
        <v>65267</v>
      </c>
      <c r="B27" s="21"/>
      <c r="C27" s="22"/>
      <c r="D27" s="22"/>
      <c r="E27" s="22"/>
      <c r="F27" s="22"/>
      <c r="G27" s="23">
        <v>1600</v>
      </c>
      <c r="H27" s="23"/>
      <c r="I27" s="24"/>
    </row>
    <row r="28" spans="1:9" x14ac:dyDescent="0.2">
      <c r="A28" s="26">
        <v>72111</v>
      </c>
      <c r="B28" s="21"/>
      <c r="C28" s="22"/>
      <c r="D28" s="22"/>
      <c r="E28" s="22"/>
      <c r="F28" s="22"/>
      <c r="G28" s="23">
        <v>8000</v>
      </c>
      <c r="H28" s="23"/>
      <c r="I28" s="24"/>
    </row>
    <row r="29" spans="1:9" x14ac:dyDescent="0.2">
      <c r="A29" s="26"/>
      <c r="B29" s="21"/>
      <c r="C29" s="22"/>
      <c r="D29" s="22"/>
      <c r="E29" s="22"/>
      <c r="F29" s="22"/>
      <c r="G29" s="23"/>
      <c r="H29" s="23"/>
      <c r="I29" s="24"/>
    </row>
    <row r="30" spans="1:9" x14ac:dyDescent="0.2">
      <c r="A30" s="26"/>
      <c r="B30" s="21"/>
      <c r="C30" s="22"/>
      <c r="D30" s="22"/>
      <c r="E30" s="22"/>
      <c r="F30" s="22"/>
      <c r="G30" s="23"/>
      <c r="H30" s="23"/>
      <c r="I30" s="24"/>
    </row>
    <row r="31" spans="1:9" ht="13.5" thickBot="1" x14ac:dyDescent="0.25">
      <c r="A31" s="27"/>
      <c r="B31" s="28"/>
      <c r="C31" s="29"/>
      <c r="D31" s="29"/>
      <c r="E31" s="29"/>
      <c r="F31" s="29"/>
      <c r="G31" s="30"/>
      <c r="H31" s="30"/>
      <c r="I31" s="31"/>
    </row>
    <row r="32" spans="1:9" s="1" customFormat="1" ht="30" customHeight="1" thickBot="1" x14ac:dyDescent="0.25">
      <c r="A32" s="32" t="s">
        <v>17</v>
      </c>
      <c r="B32" s="33">
        <f>B25+B26</f>
        <v>4017626</v>
      </c>
      <c r="C32" s="34">
        <f>C23+C22</f>
        <v>30138</v>
      </c>
      <c r="D32" s="35">
        <f>D24</f>
        <v>5782926</v>
      </c>
      <c r="E32" s="34">
        <v>15000</v>
      </c>
      <c r="F32" s="35">
        <f>+F22</f>
        <v>0</v>
      </c>
      <c r="G32" s="34">
        <f>G28+G27</f>
        <v>9600</v>
      </c>
      <c r="H32" s="36">
        <v>0</v>
      </c>
      <c r="I32" s="36">
        <v>0</v>
      </c>
    </row>
    <row r="33" spans="1:9" s="1" customFormat="1" ht="28.5" customHeight="1" thickBot="1" x14ac:dyDescent="0.25">
      <c r="A33" s="32" t="s">
        <v>336</v>
      </c>
      <c r="B33" s="260">
        <f>B32+C32+D32+E32+F32+G32+I32</f>
        <v>9855290</v>
      </c>
      <c r="C33" s="261"/>
      <c r="D33" s="261"/>
      <c r="E33" s="261"/>
      <c r="F33" s="261"/>
      <c r="G33" s="261"/>
      <c r="H33" s="261"/>
      <c r="I33" s="262"/>
    </row>
    <row r="34" spans="1:9" ht="141.75" customHeight="1" thickBot="1" x14ac:dyDescent="0.25">
      <c r="D34" s="89"/>
      <c r="E34" s="90"/>
    </row>
    <row r="35" spans="1:9" ht="26.25" thickBot="1" x14ac:dyDescent="0.25">
      <c r="A35" s="60" t="s">
        <v>9</v>
      </c>
      <c r="B35" s="257" t="s">
        <v>361</v>
      </c>
      <c r="C35" s="258"/>
      <c r="D35" s="258"/>
      <c r="E35" s="258"/>
      <c r="F35" s="258"/>
      <c r="G35" s="258"/>
      <c r="H35" s="258"/>
      <c r="I35" s="259"/>
    </row>
    <row r="36" spans="1:9" ht="90" thickBot="1" x14ac:dyDescent="0.25">
      <c r="A36" s="61" t="s">
        <v>10</v>
      </c>
      <c r="B36" s="17" t="s">
        <v>11</v>
      </c>
      <c r="C36" s="18" t="s">
        <v>12</v>
      </c>
      <c r="D36" s="18" t="s">
        <v>13</v>
      </c>
      <c r="E36" s="18" t="s">
        <v>14</v>
      </c>
      <c r="F36" s="18" t="s">
        <v>15</v>
      </c>
      <c r="G36" s="18" t="s">
        <v>280</v>
      </c>
      <c r="H36" s="138" t="s">
        <v>16</v>
      </c>
      <c r="I36" s="19" t="s">
        <v>311</v>
      </c>
    </row>
    <row r="37" spans="1:9" x14ac:dyDescent="0.2">
      <c r="A37" s="3">
        <v>63613</v>
      </c>
      <c r="B37" s="4"/>
      <c r="C37" s="5"/>
      <c r="D37" s="6"/>
      <c r="E37" s="7">
        <v>15000</v>
      </c>
      <c r="F37" s="7"/>
      <c r="G37" s="8"/>
      <c r="H37" s="8"/>
      <c r="I37" s="9"/>
    </row>
    <row r="38" spans="1:9" x14ac:dyDescent="0.2">
      <c r="A38" s="20">
        <v>64132</v>
      </c>
      <c r="B38" s="21"/>
      <c r="C38" s="22">
        <v>138</v>
      </c>
      <c r="D38" s="22"/>
      <c r="E38" s="22"/>
      <c r="F38" s="22"/>
      <c r="G38" s="23"/>
      <c r="H38" s="23"/>
      <c r="I38" s="24"/>
    </row>
    <row r="39" spans="1:9" s="217" customFormat="1" x14ac:dyDescent="0.2">
      <c r="A39" s="20">
        <v>66151</v>
      </c>
      <c r="B39" s="21"/>
      <c r="C39" s="22">
        <v>30000</v>
      </c>
      <c r="D39" s="22"/>
      <c r="E39" s="22"/>
      <c r="F39" s="22"/>
      <c r="G39" s="23"/>
      <c r="H39" s="23"/>
      <c r="I39" s="24"/>
    </row>
    <row r="40" spans="1:9" x14ac:dyDescent="0.2">
      <c r="A40" s="20">
        <v>65264</v>
      </c>
      <c r="B40" s="21"/>
      <c r="C40" s="22"/>
      <c r="D40" s="22">
        <v>5782926</v>
      </c>
      <c r="E40" s="22"/>
      <c r="F40" s="22"/>
      <c r="G40" s="23"/>
      <c r="H40" s="23"/>
      <c r="I40" s="24"/>
    </row>
    <row r="41" spans="1:9" x14ac:dyDescent="0.2">
      <c r="A41" s="25">
        <v>67111</v>
      </c>
      <c r="B41" s="21">
        <v>3900714</v>
      </c>
      <c r="C41" s="22"/>
      <c r="D41" s="22"/>
      <c r="E41" s="22"/>
      <c r="F41" s="22"/>
      <c r="G41" s="23"/>
      <c r="H41" s="23"/>
      <c r="I41" s="24"/>
    </row>
    <row r="42" spans="1:9" x14ac:dyDescent="0.2">
      <c r="A42" s="26">
        <v>67121</v>
      </c>
      <c r="B42" s="21">
        <v>116912</v>
      </c>
      <c r="C42" s="22"/>
      <c r="D42" s="22"/>
      <c r="E42" s="22"/>
      <c r="F42" s="22"/>
      <c r="G42" s="23"/>
      <c r="H42" s="23"/>
      <c r="I42" s="24"/>
    </row>
    <row r="43" spans="1:9" s="217" customFormat="1" x14ac:dyDescent="0.2">
      <c r="A43" s="26">
        <v>65267</v>
      </c>
      <c r="B43" s="21"/>
      <c r="C43" s="22"/>
      <c r="D43" s="22"/>
      <c r="E43" s="22"/>
      <c r="F43" s="22"/>
      <c r="G43" s="23">
        <v>1600</v>
      </c>
      <c r="H43" s="23"/>
      <c r="I43" s="24"/>
    </row>
    <row r="44" spans="1:9" ht="13.7" customHeight="1" x14ac:dyDescent="0.2">
      <c r="A44" s="26">
        <v>72111</v>
      </c>
      <c r="B44" s="21"/>
      <c r="C44" s="22"/>
      <c r="D44" s="22"/>
      <c r="E44" s="22"/>
      <c r="F44" s="22"/>
      <c r="G44" s="23">
        <v>8000</v>
      </c>
      <c r="H44" s="23"/>
      <c r="I44" s="24"/>
    </row>
    <row r="45" spans="1:9" ht="13.7" customHeight="1" x14ac:dyDescent="0.2">
      <c r="A45" s="26"/>
      <c r="B45" s="21"/>
      <c r="C45" s="22"/>
      <c r="D45" s="22"/>
      <c r="E45" s="22"/>
      <c r="F45" s="22"/>
      <c r="G45" s="23"/>
      <c r="H45" s="23"/>
      <c r="I45" s="24"/>
    </row>
    <row r="46" spans="1:9" ht="13.7" customHeight="1" x14ac:dyDescent="0.2">
      <c r="A46" s="26"/>
      <c r="B46" s="21"/>
      <c r="C46" s="22"/>
      <c r="D46" s="22"/>
      <c r="E46" s="22"/>
      <c r="F46" s="22"/>
      <c r="G46" s="23"/>
      <c r="H46" s="23"/>
      <c r="I46" s="24"/>
    </row>
    <row r="47" spans="1:9" ht="13.5" thickBot="1" x14ac:dyDescent="0.25">
      <c r="A47" s="27"/>
      <c r="B47" s="28"/>
      <c r="C47" s="29"/>
      <c r="D47" s="29"/>
      <c r="E47" s="29"/>
      <c r="F47" s="29"/>
      <c r="G47" s="30"/>
      <c r="H47" s="30"/>
      <c r="I47" s="31"/>
    </row>
    <row r="48" spans="1:9" s="1" customFormat="1" ht="30" customHeight="1" thickBot="1" x14ac:dyDescent="0.25">
      <c r="A48" s="32" t="s">
        <v>17</v>
      </c>
      <c r="B48" s="33">
        <f>B41+B42</f>
        <v>4017626</v>
      </c>
      <c r="C48" s="34">
        <f>C39+C38</f>
        <v>30138</v>
      </c>
      <c r="D48" s="35">
        <f>D40</f>
        <v>5782926</v>
      </c>
      <c r="E48" s="34">
        <v>15000</v>
      </c>
      <c r="F48" s="35">
        <f>+F38</f>
        <v>0</v>
      </c>
      <c r="G48" s="34">
        <f>G44+G43</f>
        <v>9600</v>
      </c>
      <c r="H48" s="36">
        <v>0</v>
      </c>
      <c r="I48" s="36">
        <v>0</v>
      </c>
    </row>
    <row r="49" spans="1:9" s="1" customFormat="1" ht="28.5" customHeight="1" thickBot="1" x14ac:dyDescent="0.25">
      <c r="A49" s="32" t="s">
        <v>341</v>
      </c>
      <c r="B49" s="260">
        <f>B48+C48+D48+E48+F48+G48+I48</f>
        <v>9855290</v>
      </c>
      <c r="C49" s="261"/>
      <c r="D49" s="261"/>
      <c r="E49" s="261"/>
      <c r="F49" s="261"/>
      <c r="G49" s="261"/>
      <c r="H49" s="261"/>
      <c r="I49" s="262"/>
    </row>
    <row r="50" spans="1:9" ht="13.7" customHeight="1" x14ac:dyDescent="0.2">
      <c r="C50" s="39"/>
      <c r="D50" s="89"/>
      <c r="E50" s="91"/>
    </row>
    <row r="51" spans="1:9" ht="13.7" customHeight="1" x14ac:dyDescent="0.2">
      <c r="C51" s="39"/>
      <c r="D51" s="92"/>
      <c r="E51" s="93"/>
    </row>
    <row r="52" spans="1:9" ht="13.7" customHeight="1" x14ac:dyDescent="0.2">
      <c r="D52" s="94"/>
      <c r="E52" s="95"/>
    </row>
    <row r="53" spans="1:9" ht="13.7" customHeight="1" x14ac:dyDescent="0.2">
      <c r="D53" s="96"/>
      <c r="E53" s="97"/>
    </row>
    <row r="54" spans="1:9" ht="13.7" customHeight="1" x14ac:dyDescent="0.2">
      <c r="D54" s="89"/>
      <c r="E54" s="90"/>
    </row>
    <row r="55" spans="1:9" ht="28.5" customHeight="1" x14ac:dyDescent="0.2">
      <c r="C55" s="39"/>
      <c r="D55" s="89"/>
      <c r="E55" s="98"/>
    </row>
    <row r="56" spans="1:9" ht="13.7" customHeight="1" x14ac:dyDescent="0.2">
      <c r="C56" s="39"/>
      <c r="D56" s="89"/>
      <c r="E56" s="93"/>
    </row>
    <row r="57" spans="1:9" ht="13.7" customHeight="1" x14ac:dyDescent="0.2">
      <c r="D57" s="89"/>
      <c r="E57" s="90"/>
    </row>
    <row r="58" spans="1:9" ht="13.7" customHeight="1" x14ac:dyDescent="0.2">
      <c r="D58" s="89"/>
      <c r="E58" s="97"/>
    </row>
    <row r="59" spans="1:9" ht="13.7" customHeight="1" x14ac:dyDescent="0.2">
      <c r="D59" s="89"/>
      <c r="E59" s="90"/>
    </row>
    <row r="60" spans="1:9" ht="22.7" customHeight="1" x14ac:dyDescent="0.2">
      <c r="D60" s="89"/>
      <c r="E60" s="99"/>
    </row>
    <row r="61" spans="1:9" ht="13.7" customHeight="1" x14ac:dyDescent="0.2">
      <c r="D61" s="94"/>
      <c r="E61" s="95"/>
    </row>
    <row r="62" spans="1:9" ht="13.7" customHeight="1" x14ac:dyDescent="0.2">
      <c r="B62" s="39"/>
      <c r="D62" s="94"/>
      <c r="E62" s="100"/>
    </row>
    <row r="63" spans="1:9" ht="13.7" customHeight="1" x14ac:dyDescent="0.2">
      <c r="C63" s="39"/>
      <c r="D63" s="94"/>
      <c r="E63" s="101"/>
    </row>
    <row r="64" spans="1:9" ht="13.7" customHeight="1" x14ac:dyDescent="0.2">
      <c r="C64" s="39"/>
      <c r="D64" s="96"/>
      <c r="E64" s="93"/>
    </row>
    <row r="65" spans="1:5" ht="13.7" customHeight="1" x14ac:dyDescent="0.2">
      <c r="D65" s="89"/>
      <c r="E65" s="90"/>
    </row>
    <row r="66" spans="1:5" ht="13.7" customHeight="1" x14ac:dyDescent="0.2">
      <c r="B66" s="39"/>
      <c r="D66" s="89"/>
      <c r="E66" s="91"/>
    </row>
    <row r="67" spans="1:5" ht="13.7" customHeight="1" x14ac:dyDescent="0.2">
      <c r="C67" s="39"/>
      <c r="D67" s="89"/>
      <c r="E67" s="100"/>
    </row>
    <row r="68" spans="1:5" ht="13.7" customHeight="1" x14ac:dyDescent="0.2">
      <c r="C68" s="39"/>
      <c r="D68" s="96"/>
      <c r="E68" s="93"/>
    </row>
    <row r="69" spans="1:5" ht="13.7" customHeight="1" x14ac:dyDescent="0.2">
      <c r="D69" s="94"/>
      <c r="E69" s="90"/>
    </row>
    <row r="70" spans="1:5" ht="13.7" customHeight="1" x14ac:dyDescent="0.2">
      <c r="C70" s="39"/>
      <c r="D70" s="94"/>
      <c r="E70" s="100"/>
    </row>
    <row r="71" spans="1:5" ht="22.7" customHeight="1" x14ac:dyDescent="0.2">
      <c r="D71" s="96"/>
      <c r="E71" s="99"/>
    </row>
    <row r="72" spans="1:5" ht="13.7" customHeight="1" x14ac:dyDescent="0.2">
      <c r="D72" s="89"/>
      <c r="E72" s="90"/>
    </row>
    <row r="73" spans="1:5" ht="13.7" customHeight="1" x14ac:dyDescent="0.2">
      <c r="D73" s="96"/>
      <c r="E73" s="93"/>
    </row>
    <row r="74" spans="1:5" ht="13.7" customHeight="1" x14ac:dyDescent="0.2">
      <c r="D74" s="89"/>
      <c r="E74" s="90"/>
    </row>
    <row r="75" spans="1:5" ht="13.7" customHeight="1" x14ac:dyDescent="0.2">
      <c r="D75" s="89"/>
      <c r="E75" s="90"/>
    </row>
    <row r="76" spans="1:5" ht="13.7" customHeight="1" x14ac:dyDescent="0.2">
      <c r="A76" s="39"/>
      <c r="D76" s="102"/>
      <c r="E76" s="100"/>
    </row>
    <row r="77" spans="1:5" ht="13.7" customHeight="1" x14ac:dyDescent="0.2">
      <c r="B77" s="39"/>
      <c r="C77" s="39"/>
      <c r="D77" s="103"/>
      <c r="E77" s="100"/>
    </row>
    <row r="78" spans="1:5" ht="13.7" customHeight="1" x14ac:dyDescent="0.2">
      <c r="B78" s="39"/>
      <c r="C78" s="39"/>
      <c r="D78" s="103"/>
      <c r="E78" s="91"/>
    </row>
    <row r="79" spans="1:5" ht="13.7" customHeight="1" x14ac:dyDescent="0.2">
      <c r="B79" s="39"/>
      <c r="C79" s="39"/>
      <c r="D79" s="96"/>
      <c r="E79" s="97"/>
    </row>
    <row r="80" spans="1:5" x14ac:dyDescent="0.2">
      <c r="D80" s="89"/>
      <c r="E80" s="90"/>
    </row>
    <row r="81" spans="2:5" x14ac:dyDescent="0.2">
      <c r="B81" s="39"/>
      <c r="D81" s="89"/>
      <c r="E81" s="100"/>
    </row>
    <row r="82" spans="2:5" x14ac:dyDescent="0.2">
      <c r="C82" s="39"/>
      <c r="D82" s="89"/>
      <c r="E82" s="91"/>
    </row>
    <row r="83" spans="2:5" x14ac:dyDescent="0.2">
      <c r="C83" s="39"/>
      <c r="D83" s="96"/>
      <c r="E83" s="93"/>
    </row>
    <row r="84" spans="2:5" x14ac:dyDescent="0.2">
      <c r="D84" s="89"/>
      <c r="E84" s="90"/>
    </row>
    <row r="85" spans="2:5" x14ac:dyDescent="0.2">
      <c r="D85" s="89"/>
      <c r="E85" s="90"/>
    </row>
    <row r="86" spans="2:5" x14ac:dyDescent="0.2">
      <c r="D86" s="40"/>
      <c r="E86" s="41"/>
    </row>
    <row r="87" spans="2:5" x14ac:dyDescent="0.2">
      <c r="D87" s="89"/>
      <c r="E87" s="90"/>
    </row>
    <row r="88" spans="2:5" x14ac:dyDescent="0.2">
      <c r="D88" s="89"/>
      <c r="E88" s="90"/>
    </row>
    <row r="89" spans="2:5" x14ac:dyDescent="0.2">
      <c r="D89" s="89"/>
      <c r="E89" s="90"/>
    </row>
    <row r="90" spans="2:5" x14ac:dyDescent="0.2">
      <c r="D90" s="96"/>
      <c r="E90" s="93"/>
    </row>
    <row r="91" spans="2:5" x14ac:dyDescent="0.2">
      <c r="D91" s="89"/>
      <c r="E91" s="90"/>
    </row>
    <row r="92" spans="2:5" x14ac:dyDescent="0.2">
      <c r="D92" s="96"/>
      <c r="E92" s="93"/>
    </row>
    <row r="93" spans="2:5" x14ac:dyDescent="0.2">
      <c r="D93" s="89"/>
      <c r="E93" s="90"/>
    </row>
    <row r="94" spans="2:5" x14ac:dyDescent="0.2">
      <c r="D94" s="89"/>
      <c r="E94" s="90"/>
    </row>
    <row r="95" spans="2:5" x14ac:dyDescent="0.2">
      <c r="D95" s="89"/>
      <c r="E95" s="90"/>
    </row>
    <row r="96" spans="2:5" x14ac:dyDescent="0.2">
      <c r="D96" s="89"/>
      <c r="E96" s="90"/>
    </row>
    <row r="97" spans="1:5" ht="28.5" customHeight="1" x14ac:dyDescent="0.2">
      <c r="A97" s="104"/>
      <c r="B97" s="104"/>
      <c r="C97" s="104"/>
      <c r="D97" s="105"/>
      <c r="E97" s="42"/>
    </row>
    <row r="98" spans="1:5" x14ac:dyDescent="0.2">
      <c r="C98" s="39"/>
      <c r="D98" s="89"/>
      <c r="E98" s="91"/>
    </row>
    <row r="99" spans="1:5" x14ac:dyDescent="0.2">
      <c r="D99" s="43"/>
      <c r="E99" s="44"/>
    </row>
    <row r="100" spans="1:5" x14ac:dyDescent="0.2">
      <c r="D100" s="89"/>
      <c r="E100" s="90"/>
    </row>
    <row r="101" spans="1:5" x14ac:dyDescent="0.2">
      <c r="D101" s="40"/>
      <c r="E101" s="41"/>
    </row>
    <row r="102" spans="1:5" x14ac:dyDescent="0.2">
      <c r="D102" s="40"/>
      <c r="E102" s="41"/>
    </row>
    <row r="103" spans="1:5" x14ac:dyDescent="0.2">
      <c r="D103" s="89"/>
      <c r="E103" s="90"/>
    </row>
    <row r="104" spans="1:5" x14ac:dyDescent="0.2">
      <c r="D104" s="96"/>
      <c r="E104" s="93"/>
    </row>
    <row r="105" spans="1:5" x14ac:dyDescent="0.2">
      <c r="D105" s="89"/>
      <c r="E105" s="90"/>
    </row>
    <row r="106" spans="1:5" x14ac:dyDescent="0.2">
      <c r="D106" s="89"/>
      <c r="E106" s="90"/>
    </row>
    <row r="107" spans="1:5" x14ac:dyDescent="0.2">
      <c r="D107" s="96"/>
      <c r="E107" s="93"/>
    </row>
    <row r="108" spans="1:5" x14ac:dyDescent="0.2">
      <c r="D108" s="89"/>
      <c r="E108" s="90"/>
    </row>
    <row r="109" spans="1:5" x14ac:dyDescent="0.2">
      <c r="D109" s="40"/>
      <c r="E109" s="41"/>
    </row>
    <row r="110" spans="1:5" x14ac:dyDescent="0.2">
      <c r="D110" s="96"/>
      <c r="E110" s="44"/>
    </row>
    <row r="111" spans="1:5" x14ac:dyDescent="0.2">
      <c r="D111" s="94"/>
      <c r="E111" s="41"/>
    </row>
    <row r="112" spans="1:5" x14ac:dyDescent="0.2">
      <c r="D112" s="96"/>
      <c r="E112" s="93"/>
    </row>
    <row r="113" spans="2:5" x14ac:dyDescent="0.2">
      <c r="D113" s="89"/>
      <c r="E113" s="90"/>
    </row>
    <row r="114" spans="2:5" x14ac:dyDescent="0.2">
      <c r="C114" s="39"/>
      <c r="D114" s="89"/>
      <c r="E114" s="91"/>
    </row>
    <row r="115" spans="2:5" x14ac:dyDescent="0.2">
      <c r="D115" s="94"/>
      <c r="E115" s="93"/>
    </row>
    <row r="116" spans="2:5" x14ac:dyDescent="0.2">
      <c r="D116" s="94"/>
      <c r="E116" s="41"/>
    </row>
    <row r="117" spans="2:5" x14ac:dyDescent="0.2">
      <c r="C117" s="39"/>
      <c r="D117" s="94"/>
      <c r="E117" s="45"/>
    </row>
    <row r="118" spans="2:5" x14ac:dyDescent="0.2">
      <c r="C118" s="39"/>
      <c r="D118" s="96"/>
      <c r="E118" s="97"/>
    </row>
    <row r="119" spans="2:5" x14ac:dyDescent="0.2">
      <c r="D119" s="89"/>
      <c r="E119" s="90"/>
    </row>
    <row r="120" spans="2:5" x14ac:dyDescent="0.2">
      <c r="D120" s="43"/>
      <c r="E120" s="46"/>
    </row>
    <row r="121" spans="2:5" ht="11.25" customHeight="1" x14ac:dyDescent="0.2">
      <c r="D121" s="40"/>
      <c r="E121" s="41"/>
    </row>
    <row r="122" spans="2:5" ht="24" customHeight="1" x14ac:dyDescent="0.2">
      <c r="B122" s="39"/>
      <c r="D122" s="40"/>
      <c r="E122" s="47"/>
    </row>
    <row r="123" spans="2:5" ht="15" customHeight="1" x14ac:dyDescent="0.2">
      <c r="C123" s="39"/>
      <c r="D123" s="40"/>
      <c r="E123" s="47"/>
    </row>
    <row r="124" spans="2:5" ht="11.25" customHeight="1" x14ac:dyDescent="0.2">
      <c r="D124" s="43"/>
      <c r="E124" s="44"/>
    </row>
    <row r="125" spans="2:5" x14ac:dyDescent="0.2">
      <c r="D125" s="40"/>
      <c r="E125" s="41"/>
    </row>
    <row r="126" spans="2:5" ht="13.7" customHeight="1" x14ac:dyDescent="0.2">
      <c r="B126" s="39"/>
      <c r="D126" s="40"/>
      <c r="E126" s="48"/>
    </row>
    <row r="127" spans="2:5" ht="12.75" customHeight="1" x14ac:dyDescent="0.2">
      <c r="C127" s="39"/>
      <c r="D127" s="40"/>
      <c r="E127" s="91"/>
    </row>
    <row r="128" spans="2:5" ht="12.75" customHeight="1" x14ac:dyDescent="0.2">
      <c r="C128" s="39"/>
      <c r="D128" s="96"/>
      <c r="E128" s="97"/>
    </row>
    <row r="129" spans="1:5" x14ac:dyDescent="0.2">
      <c r="D129" s="89"/>
      <c r="E129" s="90"/>
    </row>
    <row r="130" spans="1:5" x14ac:dyDescent="0.2">
      <c r="C130" s="39"/>
      <c r="D130" s="89"/>
      <c r="E130" s="45"/>
    </row>
    <row r="131" spans="1:5" x14ac:dyDescent="0.2">
      <c r="D131" s="43"/>
      <c r="E131" s="44"/>
    </row>
    <row r="132" spans="1:5" x14ac:dyDescent="0.2">
      <c r="D132" s="40"/>
      <c r="E132" s="41"/>
    </row>
    <row r="133" spans="1:5" x14ac:dyDescent="0.2">
      <c r="D133" s="89"/>
      <c r="E133" s="90"/>
    </row>
    <row r="134" spans="1:5" ht="19.5" customHeight="1" x14ac:dyDescent="0.2">
      <c r="A134" s="100"/>
      <c r="B134" s="63"/>
      <c r="C134" s="63"/>
      <c r="D134" s="63"/>
      <c r="E134" s="100"/>
    </row>
    <row r="135" spans="1:5" ht="15" customHeight="1" x14ac:dyDescent="0.2">
      <c r="A135" s="39"/>
      <c r="D135" s="102"/>
      <c r="E135" s="100"/>
    </row>
    <row r="136" spans="1:5" x14ac:dyDescent="0.2">
      <c r="A136" s="39"/>
      <c r="B136" s="39"/>
      <c r="D136" s="102"/>
      <c r="E136" s="91"/>
    </row>
    <row r="137" spans="1:5" x14ac:dyDescent="0.2">
      <c r="C137" s="39"/>
      <c r="D137" s="89"/>
      <c r="E137" s="100"/>
    </row>
    <row r="138" spans="1:5" x14ac:dyDescent="0.2">
      <c r="D138" s="92"/>
      <c r="E138" s="93"/>
    </row>
    <row r="139" spans="1:5" x14ac:dyDescent="0.2">
      <c r="B139" s="39"/>
      <c r="D139" s="89"/>
      <c r="E139" s="91"/>
    </row>
    <row r="140" spans="1:5" x14ac:dyDescent="0.2">
      <c r="C140" s="39"/>
      <c r="D140" s="89"/>
      <c r="E140" s="91"/>
    </row>
    <row r="141" spans="1:5" x14ac:dyDescent="0.2">
      <c r="D141" s="96"/>
      <c r="E141" s="97"/>
    </row>
    <row r="142" spans="1:5" ht="22.7" customHeight="1" x14ac:dyDescent="0.2">
      <c r="C142" s="39"/>
      <c r="D142" s="89"/>
      <c r="E142" s="98"/>
    </row>
    <row r="143" spans="1:5" x14ac:dyDescent="0.2">
      <c r="D143" s="89"/>
      <c r="E143" s="97"/>
    </row>
    <row r="144" spans="1:5" x14ac:dyDescent="0.2">
      <c r="B144" s="39"/>
      <c r="D144" s="94"/>
      <c r="E144" s="100"/>
    </row>
    <row r="145" spans="1:5" x14ac:dyDescent="0.2">
      <c r="C145" s="39"/>
      <c r="D145" s="94"/>
      <c r="E145" s="101"/>
    </row>
    <row r="146" spans="1:5" x14ac:dyDescent="0.2">
      <c r="D146" s="96"/>
      <c r="E146" s="93"/>
    </row>
    <row r="147" spans="1:5" ht="13.7" customHeight="1" x14ac:dyDescent="0.2">
      <c r="A147" s="39"/>
      <c r="D147" s="102"/>
      <c r="E147" s="100"/>
    </row>
    <row r="148" spans="1:5" ht="13.7" customHeight="1" x14ac:dyDescent="0.2">
      <c r="B148" s="39"/>
      <c r="D148" s="89"/>
      <c r="E148" s="100"/>
    </row>
    <row r="149" spans="1:5" ht="13.7" customHeight="1" x14ac:dyDescent="0.2">
      <c r="C149" s="39"/>
      <c r="D149" s="89"/>
      <c r="E149" s="91"/>
    </row>
    <row r="150" spans="1:5" x14ac:dyDescent="0.2">
      <c r="C150" s="39"/>
      <c r="D150" s="96"/>
      <c r="E150" s="93"/>
    </row>
    <row r="151" spans="1:5" x14ac:dyDescent="0.2">
      <c r="C151" s="39"/>
      <c r="D151" s="89"/>
      <c r="E151" s="91"/>
    </row>
    <row r="152" spans="1:5" x14ac:dyDescent="0.2">
      <c r="D152" s="43"/>
      <c r="E152" s="44"/>
    </row>
    <row r="153" spans="1:5" x14ac:dyDescent="0.2">
      <c r="C153" s="39"/>
      <c r="D153" s="94"/>
      <c r="E153" s="45"/>
    </row>
    <row r="154" spans="1:5" x14ac:dyDescent="0.2">
      <c r="C154" s="39"/>
      <c r="D154" s="96"/>
      <c r="E154" s="97"/>
    </row>
    <row r="155" spans="1:5" x14ac:dyDescent="0.2">
      <c r="D155" s="43"/>
      <c r="E155" s="49"/>
    </row>
    <row r="156" spans="1:5" x14ac:dyDescent="0.2">
      <c r="B156" s="39"/>
      <c r="D156" s="40"/>
      <c r="E156" s="48"/>
    </row>
    <row r="157" spans="1:5" x14ac:dyDescent="0.2">
      <c r="C157" s="39"/>
      <c r="D157" s="40"/>
      <c r="E157" s="91"/>
    </row>
    <row r="158" spans="1:5" x14ac:dyDescent="0.2">
      <c r="C158" s="39"/>
      <c r="D158" s="96"/>
      <c r="E158" s="97"/>
    </row>
    <row r="159" spans="1:5" x14ac:dyDescent="0.2">
      <c r="C159" s="39"/>
      <c r="D159" s="96"/>
      <c r="E159" s="97"/>
    </row>
    <row r="160" spans="1:5" x14ac:dyDescent="0.2">
      <c r="D160" s="89"/>
      <c r="E160" s="90"/>
    </row>
    <row r="161" spans="1:5" ht="18" customHeight="1" x14ac:dyDescent="0.2">
      <c r="A161" s="254"/>
      <c r="B161" s="255"/>
      <c r="C161" s="255"/>
      <c r="D161" s="255"/>
      <c r="E161" s="255"/>
    </row>
    <row r="162" spans="1:5" ht="28.5" customHeight="1" x14ac:dyDescent="0.2">
      <c r="A162" s="104"/>
      <c r="B162" s="104"/>
      <c r="C162" s="104"/>
      <c r="D162" s="105"/>
      <c r="E162" s="42"/>
    </row>
    <row r="164" spans="1:5" x14ac:dyDescent="0.2">
      <c r="A164" s="39"/>
      <c r="B164" s="39"/>
      <c r="C164" s="39"/>
      <c r="D164" s="51"/>
      <c r="E164" s="12"/>
    </row>
    <row r="165" spans="1:5" x14ac:dyDescent="0.2">
      <c r="A165" s="39"/>
      <c r="B165" s="39"/>
      <c r="C165" s="39"/>
      <c r="D165" s="51"/>
      <c r="E165" s="12"/>
    </row>
    <row r="166" spans="1:5" ht="17.25" customHeight="1" x14ac:dyDescent="0.2">
      <c r="A166" s="39"/>
      <c r="B166" s="39"/>
      <c r="C166" s="39"/>
      <c r="D166" s="51"/>
      <c r="E166" s="12"/>
    </row>
    <row r="167" spans="1:5" ht="13.7" customHeight="1" x14ac:dyDescent="0.2">
      <c r="A167" s="39"/>
      <c r="B167" s="39"/>
      <c r="C167" s="39"/>
      <c r="D167" s="51"/>
      <c r="E167" s="12"/>
    </row>
    <row r="168" spans="1:5" x14ac:dyDescent="0.2">
      <c r="A168" s="39"/>
      <c r="B168" s="39"/>
      <c r="C168" s="39"/>
      <c r="D168" s="51"/>
      <c r="E168" s="12"/>
    </row>
    <row r="169" spans="1:5" x14ac:dyDescent="0.2">
      <c r="A169" s="39"/>
      <c r="B169" s="39"/>
      <c r="C169" s="39"/>
    </row>
    <row r="170" spans="1:5" x14ac:dyDescent="0.2">
      <c r="A170" s="39"/>
      <c r="B170" s="39"/>
      <c r="C170" s="39"/>
      <c r="D170" s="51"/>
      <c r="E170" s="12"/>
    </row>
    <row r="171" spans="1:5" x14ac:dyDescent="0.2">
      <c r="A171" s="39"/>
      <c r="B171" s="39"/>
      <c r="C171" s="39"/>
      <c r="D171" s="51"/>
      <c r="E171" s="52"/>
    </row>
    <row r="172" spans="1:5" x14ac:dyDescent="0.2">
      <c r="A172" s="39"/>
      <c r="B172" s="39"/>
      <c r="C172" s="39"/>
      <c r="D172" s="51"/>
      <c r="E172" s="12"/>
    </row>
    <row r="173" spans="1:5" ht="22.7" customHeight="1" x14ac:dyDescent="0.2">
      <c r="A173" s="39"/>
      <c r="B173" s="39"/>
      <c r="C173" s="39"/>
      <c r="D173" s="51"/>
      <c r="E173" s="98"/>
    </row>
    <row r="174" spans="1:5" ht="22.7" customHeight="1" x14ac:dyDescent="0.2">
      <c r="D174" s="96"/>
      <c r="E174" s="99"/>
    </row>
  </sheetData>
  <mergeCells count="8">
    <mergeCell ref="A161:E161"/>
    <mergeCell ref="A1:H1"/>
    <mergeCell ref="B3:I3"/>
    <mergeCell ref="B17:I17"/>
    <mergeCell ref="B19:I19"/>
    <mergeCell ref="B33:I33"/>
    <mergeCell ref="B49:I49"/>
    <mergeCell ref="B35:I35"/>
  </mergeCells>
  <phoneticPr fontId="0" type="noConversion"/>
  <printOptions horizontalCentered="1"/>
  <pageMargins left="0.25" right="0.25" top="0.75" bottom="0.75" header="0.3" footer="0.3"/>
  <pageSetup paperSize="9" scale="92" firstPageNumber="2" fitToHeight="0" orientation="landscape" useFirstPageNumber="1" r:id="rId1"/>
  <headerFooter alignWithMargins="0">
    <oddFooter>&amp;R&amp;P</oddFooter>
  </headerFooter>
  <rowBreaks count="3" manualBreakCount="3">
    <brk id="17" max="8" man="1"/>
    <brk id="95" max="9" man="1"/>
    <brk id="159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8"/>
  <sheetViews>
    <sheetView tabSelected="1" zoomScaleNormal="100" workbookViewId="0">
      <selection activeCell="D46" sqref="D46"/>
    </sheetView>
  </sheetViews>
  <sheetFormatPr defaultColWidth="11.42578125" defaultRowHeight="12.75" x14ac:dyDescent="0.2"/>
  <cols>
    <col min="1" max="1" width="11.42578125" style="55" bestFit="1" customWidth="1"/>
    <col min="2" max="2" width="41.28515625" style="57" customWidth="1"/>
    <col min="3" max="3" width="14.28515625" style="184" customWidth="1"/>
    <col min="4" max="4" width="11.42578125" style="2" bestFit="1" customWidth="1"/>
    <col min="5" max="5" width="12.42578125" style="2" bestFit="1" customWidth="1"/>
    <col min="6" max="6" width="14.140625" style="2" bestFit="1" customWidth="1"/>
    <col min="7" max="7" width="7.140625" style="2" customWidth="1"/>
    <col min="8" max="8" width="7.5703125" style="2" bestFit="1" customWidth="1"/>
    <col min="9" max="9" width="14.28515625" style="2" customWidth="1"/>
    <col min="10" max="10" width="10" style="2" bestFit="1" customWidth="1"/>
    <col min="11" max="11" width="10" style="2" customWidth="1"/>
    <col min="12" max="12" width="11.42578125" style="55" bestFit="1" customWidth="1"/>
    <col min="13" max="13" width="41.28515625" style="57" customWidth="1"/>
    <col min="14" max="14" width="12.28515625" style="2" bestFit="1" customWidth="1"/>
    <col min="15" max="15" width="11.42578125" style="2" bestFit="1" customWidth="1"/>
    <col min="16" max="16" width="12.42578125" style="2" bestFit="1" customWidth="1"/>
    <col min="17" max="17" width="14.140625" style="2" bestFit="1" customWidth="1"/>
    <col min="18" max="18" width="7.140625" style="2" customWidth="1"/>
    <col min="19" max="19" width="7.5703125" style="2" bestFit="1" customWidth="1"/>
    <col min="20" max="20" width="14.28515625" style="2" customWidth="1"/>
    <col min="21" max="21" width="10" style="2" bestFit="1" customWidth="1"/>
    <col min="22" max="23" width="10" style="2" customWidth="1"/>
    <col min="24" max="24" width="11.42578125" style="55" bestFit="1" customWidth="1"/>
    <col min="25" max="25" width="41.28515625" style="57" customWidth="1"/>
    <col min="26" max="26" width="14.42578125" style="2" bestFit="1" customWidth="1"/>
    <col min="27" max="27" width="11.42578125" style="2" bestFit="1" customWidth="1"/>
    <col min="28" max="28" width="12.42578125" style="2" bestFit="1" customWidth="1"/>
    <col min="29" max="29" width="14.140625" style="2" bestFit="1" customWidth="1"/>
    <col min="30" max="30" width="7.140625" style="2" customWidth="1"/>
    <col min="31" max="31" width="7.5703125" style="2" bestFit="1" customWidth="1"/>
    <col min="32" max="33" width="14.28515625" style="2" customWidth="1"/>
    <col min="34" max="34" width="10" style="2" bestFit="1" customWidth="1"/>
    <col min="35" max="16384" width="11.42578125" style="10"/>
  </cols>
  <sheetData>
    <row r="1" spans="1:34" ht="24" customHeight="1" x14ac:dyDescent="0.2">
      <c r="A1" s="264" t="s">
        <v>18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107"/>
      <c r="AB1" s="107"/>
      <c r="AC1" s="107"/>
      <c r="AD1" s="107"/>
      <c r="AE1" s="107"/>
      <c r="AF1" s="107"/>
      <c r="AG1" s="137"/>
      <c r="AH1" s="107"/>
    </row>
    <row r="2" spans="1:34" s="62" customFormat="1" ht="15.75" x14ac:dyDescent="0.2">
      <c r="A2" s="106"/>
      <c r="B2" s="106"/>
      <c r="C2" s="182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</row>
    <row r="3" spans="1:34" s="12" customFormat="1" ht="78.75" x14ac:dyDescent="0.2">
      <c r="A3" s="170" t="s">
        <v>19</v>
      </c>
      <c r="B3" s="11" t="s">
        <v>20</v>
      </c>
      <c r="C3" s="183" t="s">
        <v>346</v>
      </c>
      <c r="D3" s="131" t="s">
        <v>11</v>
      </c>
      <c r="E3" s="131" t="s">
        <v>12</v>
      </c>
      <c r="F3" s="131" t="s">
        <v>13</v>
      </c>
      <c r="G3" s="131" t="s">
        <v>14</v>
      </c>
      <c r="H3" s="131" t="s">
        <v>21</v>
      </c>
      <c r="I3" s="131" t="s">
        <v>280</v>
      </c>
      <c r="J3" s="131" t="s">
        <v>16</v>
      </c>
      <c r="K3" s="131" t="s">
        <v>311</v>
      </c>
      <c r="L3" s="170" t="s">
        <v>19</v>
      </c>
      <c r="M3" s="11" t="s">
        <v>20</v>
      </c>
      <c r="N3" s="134" t="s">
        <v>337</v>
      </c>
      <c r="O3" s="135" t="s">
        <v>11</v>
      </c>
      <c r="P3" s="135" t="s">
        <v>12</v>
      </c>
      <c r="Q3" s="135" t="s">
        <v>13</v>
      </c>
      <c r="R3" s="135" t="s">
        <v>14</v>
      </c>
      <c r="S3" s="135" t="s">
        <v>21</v>
      </c>
      <c r="T3" s="135" t="s">
        <v>280</v>
      </c>
      <c r="U3" s="135" t="s">
        <v>16</v>
      </c>
      <c r="V3" s="135" t="s">
        <v>311</v>
      </c>
      <c r="W3" s="135"/>
      <c r="X3" s="170" t="s">
        <v>19</v>
      </c>
      <c r="Y3" s="11" t="s">
        <v>20</v>
      </c>
      <c r="Z3" s="132" t="s">
        <v>347</v>
      </c>
      <c r="AA3" s="133" t="s">
        <v>11</v>
      </c>
      <c r="AB3" s="133" t="s">
        <v>12</v>
      </c>
      <c r="AC3" s="133" t="s">
        <v>13</v>
      </c>
      <c r="AD3" s="133" t="s">
        <v>14</v>
      </c>
      <c r="AE3" s="133" t="s">
        <v>21</v>
      </c>
      <c r="AF3" s="133" t="s">
        <v>280</v>
      </c>
      <c r="AG3" s="133" t="s">
        <v>16</v>
      </c>
      <c r="AH3" s="133" t="s">
        <v>311</v>
      </c>
    </row>
    <row r="4" spans="1:34" x14ac:dyDescent="0.2">
      <c r="A4" s="54"/>
      <c r="B4" s="14"/>
      <c r="C4" s="186"/>
      <c r="D4" s="46"/>
      <c r="E4" s="46"/>
      <c r="F4" s="46"/>
      <c r="G4" s="46"/>
      <c r="H4" s="46"/>
      <c r="I4" s="46"/>
      <c r="J4" s="46"/>
      <c r="K4" s="46"/>
      <c r="L4" s="54"/>
      <c r="M4" s="14"/>
      <c r="N4" s="46"/>
      <c r="O4" s="46"/>
      <c r="P4" s="46"/>
      <c r="Q4" s="46"/>
      <c r="R4" s="46"/>
      <c r="S4" s="46"/>
      <c r="T4" s="46"/>
      <c r="U4" s="46"/>
      <c r="V4" s="46"/>
      <c r="W4" s="46"/>
      <c r="X4" s="54"/>
      <c r="Y4" s="14"/>
      <c r="Z4" s="46"/>
      <c r="AA4" s="46"/>
      <c r="AB4" s="46"/>
      <c r="AC4" s="46"/>
      <c r="AD4" s="46"/>
      <c r="AE4" s="46"/>
      <c r="AF4" s="46"/>
      <c r="AG4" s="46"/>
      <c r="AH4" s="46"/>
    </row>
    <row r="5" spans="1:34" s="12" customFormat="1" x14ac:dyDescent="0.2">
      <c r="A5" s="54"/>
      <c r="B5" s="56" t="s">
        <v>37</v>
      </c>
      <c r="C5" s="187"/>
      <c r="D5" s="48"/>
      <c r="E5" s="48"/>
      <c r="F5" s="48"/>
      <c r="G5" s="48"/>
      <c r="H5" s="48"/>
      <c r="I5" s="48"/>
      <c r="J5" s="48"/>
      <c r="K5" s="48"/>
      <c r="L5" s="54"/>
      <c r="M5" s="56" t="s">
        <v>37</v>
      </c>
      <c r="N5" s="48"/>
      <c r="O5" s="48"/>
      <c r="P5" s="48"/>
      <c r="Q5" s="48"/>
      <c r="R5" s="48"/>
      <c r="S5" s="48"/>
      <c r="T5" s="48"/>
      <c r="U5" s="48"/>
      <c r="V5" s="48"/>
      <c r="W5" s="48"/>
      <c r="X5" s="54"/>
      <c r="Y5" s="56" t="s">
        <v>37</v>
      </c>
      <c r="Z5" s="48"/>
      <c r="AA5" s="48"/>
      <c r="AB5" s="48"/>
      <c r="AC5" s="48"/>
      <c r="AD5" s="48"/>
      <c r="AE5" s="48"/>
      <c r="AF5" s="48"/>
      <c r="AG5" s="48"/>
      <c r="AH5" s="48"/>
    </row>
    <row r="6" spans="1:34" s="12" customFormat="1" x14ac:dyDescent="0.2">
      <c r="A6" s="268" t="s">
        <v>331</v>
      </c>
      <c r="B6" s="268"/>
      <c r="C6" s="263">
        <f>D6+E6+F6+G6+H6+I6+J6+K6</f>
        <v>9970940</v>
      </c>
      <c r="D6" s="263">
        <f>D9</f>
        <v>4118276</v>
      </c>
      <c r="E6" s="263">
        <f>SUM(E9+E56)</f>
        <v>30138</v>
      </c>
      <c r="F6" s="263">
        <f>SUM(F9)</f>
        <v>5782926</v>
      </c>
      <c r="G6" s="263">
        <f>SUM(G9+G56)</f>
        <v>15000</v>
      </c>
      <c r="H6" s="263">
        <f>SUM(H9+H56)</f>
        <v>0</v>
      </c>
      <c r="I6" s="263">
        <f>SUM(I9+I56)</f>
        <v>9600</v>
      </c>
      <c r="J6" s="263">
        <f>SUM(J9+J56)</f>
        <v>0</v>
      </c>
      <c r="K6" s="263">
        <f>SUM(K9+K56)</f>
        <v>15000</v>
      </c>
      <c r="L6" s="215"/>
      <c r="M6" s="215"/>
      <c r="N6" s="263">
        <f>SUM(O6:U7)</f>
        <v>9855290</v>
      </c>
      <c r="O6" s="263">
        <f t="shared" ref="O6:V6" si="0">SUM(O9+O56)</f>
        <v>4017626</v>
      </c>
      <c r="P6" s="263">
        <f t="shared" si="0"/>
        <v>30138</v>
      </c>
      <c r="Q6" s="263">
        <f t="shared" si="0"/>
        <v>5782926</v>
      </c>
      <c r="R6" s="263">
        <f t="shared" si="0"/>
        <v>15000</v>
      </c>
      <c r="S6" s="263">
        <f t="shared" si="0"/>
        <v>0</v>
      </c>
      <c r="T6" s="263">
        <f t="shared" si="0"/>
        <v>9600</v>
      </c>
      <c r="U6" s="263">
        <f t="shared" si="0"/>
        <v>0</v>
      </c>
      <c r="V6" s="263">
        <f t="shared" si="0"/>
        <v>0</v>
      </c>
      <c r="W6" s="215"/>
      <c r="X6" s="215"/>
      <c r="Y6" s="215"/>
      <c r="Z6" s="263">
        <f>SUM(AA6:AG7)</f>
        <v>9856290</v>
      </c>
      <c r="AA6" s="263">
        <f t="shared" ref="AA6:AH6" si="1">SUM(AA9+AA56)</f>
        <v>4017626</v>
      </c>
      <c r="AB6" s="263">
        <f t="shared" si="1"/>
        <v>31138</v>
      </c>
      <c r="AC6" s="263">
        <f t="shared" si="1"/>
        <v>5782926</v>
      </c>
      <c r="AD6" s="263">
        <f t="shared" si="1"/>
        <v>15000</v>
      </c>
      <c r="AE6" s="263">
        <f t="shared" si="1"/>
        <v>0</v>
      </c>
      <c r="AF6" s="263">
        <f t="shared" si="1"/>
        <v>9600</v>
      </c>
      <c r="AG6" s="263">
        <f t="shared" si="1"/>
        <v>0</v>
      </c>
      <c r="AH6" s="263">
        <f t="shared" si="1"/>
        <v>0</v>
      </c>
    </row>
    <row r="7" spans="1:34" s="12" customFormat="1" x14ac:dyDescent="0.2">
      <c r="A7" s="268"/>
      <c r="B7" s="268"/>
      <c r="C7" s="263"/>
      <c r="D7" s="263"/>
      <c r="E7" s="263"/>
      <c r="F7" s="263"/>
      <c r="G7" s="263"/>
      <c r="H7" s="263"/>
      <c r="I7" s="263"/>
      <c r="J7" s="263"/>
      <c r="K7" s="263"/>
      <c r="L7" s="215"/>
      <c r="M7" s="215"/>
      <c r="N7" s="263"/>
      <c r="O7" s="263"/>
      <c r="P7" s="263"/>
      <c r="Q7" s="263"/>
      <c r="R7" s="263"/>
      <c r="S7" s="263"/>
      <c r="T7" s="263"/>
      <c r="U7" s="263"/>
      <c r="V7" s="263"/>
      <c r="W7" s="215"/>
      <c r="X7" s="215"/>
      <c r="Y7" s="215"/>
      <c r="Z7" s="263"/>
      <c r="AA7" s="263"/>
      <c r="AB7" s="263"/>
      <c r="AC7" s="263"/>
      <c r="AD7" s="263"/>
      <c r="AE7" s="263"/>
      <c r="AF7" s="263"/>
      <c r="AG7" s="263"/>
      <c r="AH7" s="263"/>
    </row>
    <row r="8" spans="1:34" x14ac:dyDescent="0.2">
      <c r="A8" s="54"/>
      <c r="B8" s="14"/>
      <c r="C8" s="189"/>
      <c r="D8" s="189"/>
      <c r="E8" s="189"/>
      <c r="F8" s="189"/>
      <c r="G8" s="189"/>
      <c r="H8" s="189"/>
      <c r="I8" s="189"/>
      <c r="J8" s="189"/>
      <c r="K8" s="189"/>
      <c r="L8" s="54"/>
      <c r="M8" s="14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54"/>
      <c r="Y8" s="14"/>
      <c r="Z8" s="189"/>
      <c r="AA8" s="189"/>
      <c r="AB8" s="189"/>
      <c r="AC8" s="189"/>
      <c r="AD8" s="189"/>
      <c r="AE8" s="189"/>
      <c r="AF8" s="189"/>
      <c r="AG8" s="189"/>
      <c r="AH8" s="189"/>
    </row>
    <row r="9" spans="1:34" s="12" customFormat="1" ht="25.5" x14ac:dyDescent="0.2">
      <c r="A9" s="87" t="s">
        <v>41</v>
      </c>
      <c r="B9" s="88" t="s">
        <v>318</v>
      </c>
      <c r="C9" s="191">
        <f>D9+E9+F9+G9+H9+I9+J9+K9</f>
        <v>9970940</v>
      </c>
      <c r="D9" s="191">
        <f>SUM(D11+D56)</f>
        <v>4118276</v>
      </c>
      <c r="E9" s="191">
        <f t="shared" ref="E9:AH9" si="2">SUM(E11)</f>
        <v>30138</v>
      </c>
      <c r="F9" s="191">
        <f t="shared" si="2"/>
        <v>5782926</v>
      </c>
      <c r="G9" s="191">
        <f t="shared" si="2"/>
        <v>15000</v>
      </c>
      <c r="H9" s="191">
        <f t="shared" si="2"/>
        <v>0</v>
      </c>
      <c r="I9" s="191">
        <f t="shared" si="2"/>
        <v>9600</v>
      </c>
      <c r="J9" s="191">
        <f t="shared" si="2"/>
        <v>0</v>
      </c>
      <c r="K9" s="191">
        <f t="shared" si="2"/>
        <v>15000</v>
      </c>
      <c r="L9" s="87" t="s">
        <v>41</v>
      </c>
      <c r="M9" s="88" t="s">
        <v>318</v>
      </c>
      <c r="N9" s="191">
        <f>SUM(O9:U9)</f>
        <v>9698378</v>
      </c>
      <c r="O9" s="191">
        <f t="shared" si="2"/>
        <v>3860714</v>
      </c>
      <c r="P9" s="191">
        <f t="shared" si="2"/>
        <v>30138</v>
      </c>
      <c r="Q9" s="191">
        <f t="shared" si="2"/>
        <v>5782926</v>
      </c>
      <c r="R9" s="191">
        <f t="shared" si="2"/>
        <v>15000</v>
      </c>
      <c r="S9" s="191">
        <f t="shared" si="2"/>
        <v>0</v>
      </c>
      <c r="T9" s="191">
        <f t="shared" si="2"/>
        <v>9600</v>
      </c>
      <c r="U9" s="191">
        <f t="shared" si="2"/>
        <v>0</v>
      </c>
      <c r="V9" s="191">
        <f t="shared" si="2"/>
        <v>0</v>
      </c>
      <c r="W9" s="191"/>
      <c r="X9" s="87" t="s">
        <v>41</v>
      </c>
      <c r="Y9" s="88" t="s">
        <v>318</v>
      </c>
      <c r="Z9" s="191">
        <f>SUM(AA9:AG9)</f>
        <v>9699378</v>
      </c>
      <c r="AA9" s="191">
        <f t="shared" si="2"/>
        <v>3860714</v>
      </c>
      <c r="AB9" s="191">
        <f t="shared" si="2"/>
        <v>31138</v>
      </c>
      <c r="AC9" s="191">
        <f t="shared" si="2"/>
        <v>5782926</v>
      </c>
      <c r="AD9" s="191">
        <f t="shared" si="2"/>
        <v>15000</v>
      </c>
      <c r="AE9" s="191">
        <f t="shared" si="2"/>
        <v>0</v>
      </c>
      <c r="AF9" s="191">
        <f t="shared" si="2"/>
        <v>9600</v>
      </c>
      <c r="AG9" s="191">
        <f t="shared" si="2"/>
        <v>0</v>
      </c>
      <c r="AH9" s="191">
        <f t="shared" si="2"/>
        <v>0</v>
      </c>
    </row>
    <row r="10" spans="1:34" s="188" customFormat="1" x14ac:dyDescent="0.2">
      <c r="A10" s="53"/>
      <c r="B10" s="14"/>
      <c r="C10" s="189"/>
      <c r="D10" s="189"/>
      <c r="E10" s="189"/>
      <c r="F10" s="189"/>
      <c r="G10" s="189"/>
      <c r="H10" s="189"/>
      <c r="I10" s="189"/>
      <c r="J10" s="189"/>
      <c r="K10" s="189"/>
      <c r="L10" s="53"/>
      <c r="M10" s="14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53"/>
      <c r="Y10" s="14"/>
      <c r="Z10" s="189"/>
      <c r="AA10" s="189"/>
      <c r="AB10" s="189"/>
      <c r="AC10" s="189"/>
      <c r="AD10" s="189"/>
      <c r="AE10" s="189"/>
      <c r="AF10" s="189"/>
      <c r="AG10" s="189"/>
      <c r="AH10" s="189"/>
    </row>
    <row r="11" spans="1:34" s="12" customFormat="1" ht="15.4" customHeight="1" x14ac:dyDescent="0.2">
      <c r="A11" s="269" t="s">
        <v>40</v>
      </c>
      <c r="B11" s="270" t="s">
        <v>319</v>
      </c>
      <c r="C11" s="271">
        <f>C14+C21+C46+C50+C52+C56</f>
        <v>9955940</v>
      </c>
      <c r="D11" s="271">
        <f>(D14+D21+D46+D50+D52)</f>
        <v>3861364</v>
      </c>
      <c r="E11" s="271">
        <f>SUM(E14+E21+E46+E50+E52)</f>
        <v>30138</v>
      </c>
      <c r="F11" s="271">
        <f>SUM(F14+F21+F46+F50+F52+F76)</f>
        <v>5782926</v>
      </c>
      <c r="G11" s="271">
        <f>SUM(G14+G21+G46+G50+G52)</f>
        <v>15000</v>
      </c>
      <c r="H11" s="271">
        <f>SUM(H14+H21+H46+H50+H52)</f>
        <v>0</v>
      </c>
      <c r="I11" s="271">
        <f>SUM(I14+I21+I46+I50+I52)</f>
        <v>9600</v>
      </c>
      <c r="J11" s="271">
        <f>SUM(J14+J21+J46+J50+J52)</f>
        <v>0</v>
      </c>
      <c r="K11" s="271">
        <f>SUM(K14+K21+K46+K50+K52)</f>
        <v>15000</v>
      </c>
      <c r="L11" s="269" t="s">
        <v>40</v>
      </c>
      <c r="M11" s="270" t="s">
        <v>319</v>
      </c>
      <c r="N11" s="271">
        <f>N14+N21+N46+N50+N52+N56</f>
        <v>9855290</v>
      </c>
      <c r="O11" s="271">
        <f t="shared" ref="O11:V11" si="3">SUM(O14+O21+O46+O50+O52)</f>
        <v>3860714</v>
      </c>
      <c r="P11" s="271">
        <f t="shared" si="3"/>
        <v>30138</v>
      </c>
      <c r="Q11" s="271">
        <f t="shared" si="3"/>
        <v>5782926</v>
      </c>
      <c r="R11" s="271">
        <f t="shared" si="3"/>
        <v>15000</v>
      </c>
      <c r="S11" s="271">
        <f t="shared" si="3"/>
        <v>0</v>
      </c>
      <c r="T11" s="271">
        <f t="shared" si="3"/>
        <v>9600</v>
      </c>
      <c r="U11" s="271">
        <f t="shared" si="3"/>
        <v>0</v>
      </c>
      <c r="V11" s="271">
        <f t="shared" si="3"/>
        <v>0</v>
      </c>
      <c r="W11" s="213"/>
      <c r="X11" s="269" t="s">
        <v>40</v>
      </c>
      <c r="Y11" s="270" t="s">
        <v>319</v>
      </c>
      <c r="Z11" s="271">
        <f>AA11+AB11+AC11+AD11+AE11+AF11+AG11+AH11</f>
        <v>9699378</v>
      </c>
      <c r="AA11" s="271">
        <f t="shared" ref="AA11:AH11" si="4">SUM(AA14+AA21+AA46+AA50+AA52)</f>
        <v>3860714</v>
      </c>
      <c r="AB11" s="271">
        <f t="shared" si="4"/>
        <v>31138</v>
      </c>
      <c r="AC11" s="271">
        <f t="shared" si="4"/>
        <v>5782926</v>
      </c>
      <c r="AD11" s="271">
        <f t="shared" si="4"/>
        <v>15000</v>
      </c>
      <c r="AE11" s="271">
        <f t="shared" si="4"/>
        <v>0</v>
      </c>
      <c r="AF11" s="271">
        <f t="shared" si="4"/>
        <v>9600</v>
      </c>
      <c r="AG11" s="271">
        <f t="shared" si="4"/>
        <v>0</v>
      </c>
      <c r="AH11" s="271">
        <f t="shared" si="4"/>
        <v>0</v>
      </c>
    </row>
    <row r="12" spans="1:34" s="12" customFormat="1" ht="15.4" customHeight="1" x14ac:dyDescent="0.2">
      <c r="A12" s="269"/>
      <c r="B12" s="270"/>
      <c r="C12" s="271"/>
      <c r="D12" s="271"/>
      <c r="E12" s="271"/>
      <c r="F12" s="271"/>
      <c r="G12" s="271"/>
      <c r="H12" s="271"/>
      <c r="I12" s="271"/>
      <c r="J12" s="271"/>
      <c r="K12" s="271"/>
      <c r="L12" s="269"/>
      <c r="M12" s="270"/>
      <c r="N12" s="271"/>
      <c r="O12" s="271"/>
      <c r="P12" s="271"/>
      <c r="Q12" s="271"/>
      <c r="R12" s="271"/>
      <c r="S12" s="271"/>
      <c r="T12" s="271"/>
      <c r="U12" s="271"/>
      <c r="V12" s="271"/>
      <c r="W12" s="213"/>
      <c r="X12" s="269"/>
      <c r="Y12" s="270"/>
      <c r="Z12" s="271"/>
      <c r="AA12" s="271"/>
      <c r="AB12" s="271"/>
      <c r="AC12" s="271"/>
      <c r="AD12" s="271"/>
      <c r="AE12" s="271"/>
      <c r="AF12" s="271"/>
      <c r="AG12" s="271"/>
      <c r="AH12" s="271"/>
    </row>
    <row r="13" spans="1:34" s="188" customFormat="1" ht="12.4" customHeight="1" x14ac:dyDescent="0.2">
      <c r="A13" s="169"/>
      <c r="B13" s="14"/>
      <c r="C13" s="189"/>
      <c r="D13" s="189"/>
      <c r="E13" s="189"/>
      <c r="F13" s="189"/>
      <c r="G13" s="189"/>
      <c r="H13" s="189"/>
      <c r="I13" s="189"/>
      <c r="J13" s="189"/>
      <c r="K13" s="189"/>
      <c r="L13" s="169"/>
      <c r="M13" s="14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69"/>
      <c r="Y13" s="14"/>
      <c r="Z13" s="189"/>
      <c r="AA13" s="189"/>
      <c r="AB13" s="189"/>
      <c r="AC13" s="189"/>
      <c r="AD13" s="189"/>
      <c r="AE13" s="189"/>
      <c r="AF13" s="189"/>
      <c r="AG13" s="189"/>
      <c r="AH13" s="189"/>
    </row>
    <row r="14" spans="1:34" s="12" customFormat="1" ht="12.75" customHeight="1" x14ac:dyDescent="0.2">
      <c r="A14" s="128">
        <v>31</v>
      </c>
      <c r="B14" s="129" t="s">
        <v>320</v>
      </c>
      <c r="C14" s="192">
        <f>C15+C16+C17+C18+C20+C19</f>
        <v>6313319</v>
      </c>
      <c r="D14" s="192">
        <f t="shared" ref="D14:K14" si="5">SUM(D15:D20)</f>
        <v>3024333</v>
      </c>
      <c r="E14" s="192">
        <f t="shared" si="5"/>
        <v>0</v>
      </c>
      <c r="F14" s="192">
        <f t="shared" si="5"/>
        <v>3288986</v>
      </c>
      <c r="G14" s="192">
        <f t="shared" si="5"/>
        <v>0</v>
      </c>
      <c r="H14" s="192">
        <f t="shared" si="5"/>
        <v>0</v>
      </c>
      <c r="I14" s="192">
        <f t="shared" si="5"/>
        <v>0</v>
      </c>
      <c r="J14" s="192">
        <f t="shared" si="5"/>
        <v>0</v>
      </c>
      <c r="K14" s="192">
        <f t="shared" si="5"/>
        <v>0</v>
      </c>
      <c r="L14" s="128">
        <v>31</v>
      </c>
      <c r="M14" s="129" t="s">
        <v>320</v>
      </c>
      <c r="N14" s="192">
        <f>SUM(O14:U14)</f>
        <v>6313319</v>
      </c>
      <c r="O14" s="192">
        <f t="shared" ref="O14:V14" si="6">SUM(O15:O20)</f>
        <v>3024333</v>
      </c>
      <c r="P14" s="192">
        <f t="shared" si="6"/>
        <v>0</v>
      </c>
      <c r="Q14" s="192">
        <f t="shared" si="6"/>
        <v>3288986</v>
      </c>
      <c r="R14" s="192">
        <f t="shared" si="6"/>
        <v>0</v>
      </c>
      <c r="S14" s="192">
        <f t="shared" si="6"/>
        <v>0</v>
      </c>
      <c r="T14" s="192">
        <f t="shared" si="6"/>
        <v>0</v>
      </c>
      <c r="U14" s="192">
        <f t="shared" si="6"/>
        <v>0</v>
      </c>
      <c r="V14" s="192">
        <f t="shared" si="6"/>
        <v>0</v>
      </c>
      <c r="W14" s="213"/>
      <c r="X14" s="128">
        <v>31</v>
      </c>
      <c r="Y14" s="129" t="s">
        <v>320</v>
      </c>
      <c r="Z14" s="213">
        <f>SUM(AA14:AG14)</f>
        <v>6313319</v>
      </c>
      <c r="AA14" s="192">
        <f t="shared" ref="AA14:AH14" si="7">SUM(AA15:AA20)</f>
        <v>3024333</v>
      </c>
      <c r="AB14" s="192">
        <f t="shared" si="7"/>
        <v>0</v>
      </c>
      <c r="AC14" s="192">
        <f t="shared" si="7"/>
        <v>3288986</v>
      </c>
      <c r="AD14" s="192">
        <f t="shared" si="7"/>
        <v>0</v>
      </c>
      <c r="AE14" s="192">
        <f t="shared" si="7"/>
        <v>0</v>
      </c>
      <c r="AF14" s="192">
        <f t="shared" si="7"/>
        <v>0</v>
      </c>
      <c r="AG14" s="192">
        <f t="shared" si="7"/>
        <v>0</v>
      </c>
      <c r="AH14" s="192">
        <f t="shared" si="7"/>
        <v>0</v>
      </c>
    </row>
    <row r="15" spans="1:34" s="188" customFormat="1" x14ac:dyDescent="0.2">
      <c r="A15" s="53">
        <v>3111</v>
      </c>
      <c r="B15" s="14" t="s">
        <v>45</v>
      </c>
      <c r="C15" s="193">
        <f>D15+F15</f>
        <v>4129848</v>
      </c>
      <c r="D15" s="189">
        <v>2324333</v>
      </c>
      <c r="E15" s="189"/>
      <c r="F15" s="189">
        <v>1805515</v>
      </c>
      <c r="G15" s="189"/>
      <c r="H15" s="189"/>
      <c r="I15" s="189"/>
      <c r="J15" s="189"/>
      <c r="K15" s="189"/>
      <c r="L15" s="53">
        <v>3111</v>
      </c>
      <c r="M15" s="14" t="s">
        <v>45</v>
      </c>
      <c r="N15" s="189">
        <f t="shared" ref="N15:N20" si="8">SUM(O15:U15)</f>
        <v>4129848</v>
      </c>
      <c r="O15" s="189">
        <v>2324333</v>
      </c>
      <c r="P15" s="189"/>
      <c r="Q15" s="189">
        <v>1805515</v>
      </c>
      <c r="R15" s="189"/>
      <c r="S15" s="189"/>
      <c r="T15" s="189"/>
      <c r="U15" s="189"/>
      <c r="V15" s="189"/>
      <c r="W15" s="189"/>
      <c r="X15" s="53">
        <v>3111</v>
      </c>
      <c r="Y15" s="14" t="s">
        <v>45</v>
      </c>
      <c r="Z15" s="189">
        <f t="shared" ref="Z15:Z55" si="9">SUM(AA15:AG15)</f>
        <v>4129848</v>
      </c>
      <c r="AA15" s="189">
        <v>2324333</v>
      </c>
      <c r="AB15" s="189"/>
      <c r="AC15" s="189">
        <v>1805515</v>
      </c>
      <c r="AD15" s="189"/>
      <c r="AE15" s="189"/>
      <c r="AF15" s="189"/>
      <c r="AG15" s="189"/>
      <c r="AH15" s="189"/>
    </row>
    <row r="16" spans="1:34" s="188" customFormat="1" x14ac:dyDescent="0.2">
      <c r="A16" s="53">
        <v>3114</v>
      </c>
      <c r="B16" s="14" t="s">
        <v>61</v>
      </c>
      <c r="C16" s="193">
        <f t="shared" ref="C16" si="10">SUM(D16:J16)</f>
        <v>998193</v>
      </c>
      <c r="D16" s="189">
        <v>300000</v>
      </c>
      <c r="E16" s="189"/>
      <c r="F16" s="189">
        <v>698193</v>
      </c>
      <c r="G16" s="189"/>
      <c r="H16" s="189"/>
      <c r="I16" s="189"/>
      <c r="J16" s="189"/>
      <c r="K16" s="189"/>
      <c r="L16" s="53">
        <v>3114</v>
      </c>
      <c r="M16" s="14" t="s">
        <v>61</v>
      </c>
      <c r="N16" s="189">
        <f t="shared" si="8"/>
        <v>998193</v>
      </c>
      <c r="O16" s="189">
        <v>300000</v>
      </c>
      <c r="P16" s="189"/>
      <c r="Q16" s="189">
        <v>698193</v>
      </c>
      <c r="R16" s="189"/>
      <c r="S16" s="189"/>
      <c r="T16" s="189"/>
      <c r="U16" s="189"/>
      <c r="V16" s="189"/>
      <c r="W16" s="189"/>
      <c r="X16" s="53">
        <v>3114</v>
      </c>
      <c r="Y16" s="14" t="s">
        <v>61</v>
      </c>
      <c r="Z16" s="189">
        <f t="shared" si="9"/>
        <v>998193</v>
      </c>
      <c r="AA16" s="189">
        <v>300000</v>
      </c>
      <c r="AB16" s="189"/>
      <c r="AC16" s="189">
        <v>698193</v>
      </c>
      <c r="AD16" s="189"/>
      <c r="AE16" s="189"/>
      <c r="AF16" s="189"/>
      <c r="AG16" s="189"/>
      <c r="AH16" s="189"/>
    </row>
    <row r="17" spans="1:34" s="188" customFormat="1" x14ac:dyDescent="0.2">
      <c r="A17" s="53">
        <v>3121</v>
      </c>
      <c r="B17" s="14" t="s">
        <v>24</v>
      </c>
      <c r="C17" s="193">
        <f>SUM(D17:K17)</f>
        <v>260000</v>
      </c>
      <c r="D17" s="189"/>
      <c r="E17" s="189"/>
      <c r="F17" s="189">
        <v>260000</v>
      </c>
      <c r="G17" s="189"/>
      <c r="H17" s="189"/>
      <c r="I17" s="38"/>
      <c r="J17" s="189"/>
      <c r="K17" s="189"/>
      <c r="L17" s="53">
        <v>3121</v>
      </c>
      <c r="M17" s="14" t="s">
        <v>24</v>
      </c>
      <c r="N17" s="189">
        <f t="shared" si="8"/>
        <v>260000</v>
      </c>
      <c r="O17" s="189"/>
      <c r="P17" s="189"/>
      <c r="Q17" s="189">
        <v>260000</v>
      </c>
      <c r="R17" s="189"/>
      <c r="S17" s="189"/>
      <c r="T17" s="189"/>
      <c r="U17" s="189"/>
      <c r="V17" s="189"/>
      <c r="W17" s="189"/>
      <c r="X17" s="53">
        <v>3121</v>
      </c>
      <c r="Y17" s="14" t="s">
        <v>24</v>
      </c>
      <c r="Z17" s="189">
        <f t="shared" si="9"/>
        <v>260000</v>
      </c>
      <c r="AA17" s="189"/>
      <c r="AB17" s="189"/>
      <c r="AC17" s="189">
        <v>260000</v>
      </c>
      <c r="AD17" s="189"/>
      <c r="AE17" s="189"/>
      <c r="AF17" s="189"/>
      <c r="AG17" s="189"/>
      <c r="AH17" s="189"/>
    </row>
    <row r="18" spans="1:34" s="188" customFormat="1" x14ac:dyDescent="0.2">
      <c r="A18" s="53">
        <v>3131</v>
      </c>
      <c r="B18" s="14" t="s">
        <v>325</v>
      </c>
      <c r="C18" s="193">
        <f>SUM(D18:K18)</f>
        <v>10000</v>
      </c>
      <c r="D18" s="189"/>
      <c r="E18" s="189"/>
      <c r="F18" s="189">
        <v>10000</v>
      </c>
      <c r="G18" s="189"/>
      <c r="H18" s="189"/>
      <c r="I18" s="38"/>
      <c r="J18" s="189"/>
      <c r="K18" s="189"/>
      <c r="L18" s="53">
        <v>3131</v>
      </c>
      <c r="M18" s="14" t="s">
        <v>325</v>
      </c>
      <c r="N18" s="189">
        <f t="shared" si="8"/>
        <v>10000</v>
      </c>
      <c r="O18" s="189"/>
      <c r="P18" s="189"/>
      <c r="Q18" s="189">
        <v>10000</v>
      </c>
      <c r="R18" s="189"/>
      <c r="S18" s="189"/>
      <c r="T18" s="189"/>
      <c r="U18" s="189"/>
      <c r="V18" s="189"/>
      <c r="W18" s="189"/>
      <c r="X18" s="53">
        <v>3131</v>
      </c>
      <c r="Y18" s="14" t="s">
        <v>325</v>
      </c>
      <c r="Z18" s="189">
        <f t="shared" si="9"/>
        <v>10000</v>
      </c>
      <c r="AA18" s="189"/>
      <c r="AB18" s="189"/>
      <c r="AC18" s="189">
        <v>10000</v>
      </c>
      <c r="AD18" s="189"/>
      <c r="AE18" s="189"/>
      <c r="AF18" s="189"/>
      <c r="AG18" s="189"/>
      <c r="AH18" s="189"/>
    </row>
    <row r="19" spans="1:34" s="222" customFormat="1" x14ac:dyDescent="0.2">
      <c r="A19" s="53">
        <v>3112</v>
      </c>
      <c r="B19" s="14" t="s">
        <v>351</v>
      </c>
      <c r="C19" s="193"/>
      <c r="D19" s="189"/>
      <c r="E19" s="189"/>
      <c r="F19" s="189"/>
      <c r="G19" s="189"/>
      <c r="H19" s="189"/>
      <c r="I19" s="38"/>
      <c r="J19" s="189"/>
      <c r="K19" s="189"/>
      <c r="L19" s="53">
        <v>3112</v>
      </c>
      <c r="M19" s="14" t="s">
        <v>351</v>
      </c>
      <c r="N19" s="189">
        <f t="shared" si="8"/>
        <v>0</v>
      </c>
      <c r="O19" s="189"/>
      <c r="P19" s="189"/>
      <c r="Q19" s="189">
        <v>0</v>
      </c>
      <c r="R19" s="189"/>
      <c r="S19" s="189"/>
      <c r="T19" s="189"/>
      <c r="U19" s="189"/>
      <c r="V19" s="189"/>
      <c r="W19" s="189"/>
      <c r="X19" s="53">
        <v>3112</v>
      </c>
      <c r="Y19" s="14" t="s">
        <v>352</v>
      </c>
      <c r="Z19" s="189">
        <f t="shared" si="9"/>
        <v>0</v>
      </c>
      <c r="AA19" s="189"/>
      <c r="AB19" s="189"/>
      <c r="AC19" s="189">
        <v>0</v>
      </c>
      <c r="AD19" s="189"/>
      <c r="AE19" s="189"/>
      <c r="AF19" s="189"/>
      <c r="AG19" s="189"/>
      <c r="AH19" s="189"/>
    </row>
    <row r="20" spans="1:34" s="188" customFormat="1" x14ac:dyDescent="0.2">
      <c r="A20" s="53">
        <v>3132</v>
      </c>
      <c r="B20" s="14" t="s">
        <v>46</v>
      </c>
      <c r="C20" s="193">
        <f>SUM(D20:K20)</f>
        <v>915278</v>
      </c>
      <c r="D20" s="189">
        <v>400000</v>
      </c>
      <c r="E20" s="189"/>
      <c r="F20" s="189">
        <v>515278</v>
      </c>
      <c r="G20" s="189"/>
      <c r="H20" s="189"/>
      <c r="I20" s="38"/>
      <c r="J20" s="189"/>
      <c r="K20" s="189"/>
      <c r="L20" s="53">
        <v>3132</v>
      </c>
      <c r="M20" s="14" t="s">
        <v>46</v>
      </c>
      <c r="N20" s="189">
        <f t="shared" si="8"/>
        <v>915278</v>
      </c>
      <c r="O20" s="189">
        <v>400000</v>
      </c>
      <c r="P20" s="189"/>
      <c r="Q20" s="189">
        <v>515278</v>
      </c>
      <c r="R20" s="189"/>
      <c r="S20" s="189"/>
      <c r="T20" s="189"/>
      <c r="U20" s="189"/>
      <c r="V20" s="189"/>
      <c r="W20" s="189"/>
      <c r="X20" s="53">
        <v>3132</v>
      </c>
      <c r="Y20" s="14" t="s">
        <v>46</v>
      </c>
      <c r="Z20" s="189">
        <f t="shared" si="9"/>
        <v>915278</v>
      </c>
      <c r="AA20" s="189">
        <v>400000</v>
      </c>
      <c r="AB20" s="189"/>
      <c r="AC20" s="189">
        <v>515278</v>
      </c>
      <c r="AD20" s="189"/>
      <c r="AE20" s="189"/>
      <c r="AF20" s="189"/>
      <c r="AG20" s="189"/>
      <c r="AH20" s="189"/>
    </row>
    <row r="21" spans="1:34" s="12" customFormat="1" x14ac:dyDescent="0.2">
      <c r="A21" s="128">
        <v>32</v>
      </c>
      <c r="B21" s="130" t="s">
        <v>26</v>
      </c>
      <c r="C21" s="192">
        <f>SUM(D21:J21)</f>
        <v>3299271</v>
      </c>
      <c r="D21" s="192">
        <f t="shared" ref="D21:K21" si="11">SUM(D22:D45)</f>
        <v>837031</v>
      </c>
      <c r="E21" s="192">
        <f t="shared" si="11"/>
        <v>0</v>
      </c>
      <c r="F21" s="192">
        <f t="shared" si="11"/>
        <v>2447240</v>
      </c>
      <c r="G21" s="192">
        <f t="shared" si="11"/>
        <v>15000</v>
      </c>
      <c r="H21" s="192">
        <f t="shared" si="11"/>
        <v>0</v>
      </c>
      <c r="I21" s="192">
        <f t="shared" si="11"/>
        <v>0</v>
      </c>
      <c r="J21" s="192">
        <f t="shared" si="11"/>
        <v>0</v>
      </c>
      <c r="K21" s="192">
        <f t="shared" si="11"/>
        <v>15000</v>
      </c>
      <c r="L21" s="128">
        <v>32</v>
      </c>
      <c r="M21" s="130" t="s">
        <v>26</v>
      </c>
      <c r="N21" s="192">
        <f>SUM(O21:U21)</f>
        <v>3298621</v>
      </c>
      <c r="O21" s="192">
        <f t="shared" ref="O21:V21" si="12">SUM(O22:O45)</f>
        <v>836381</v>
      </c>
      <c r="P21" s="192">
        <f t="shared" si="12"/>
        <v>0</v>
      </c>
      <c r="Q21" s="192">
        <f t="shared" si="12"/>
        <v>2447240</v>
      </c>
      <c r="R21" s="192">
        <f t="shared" si="12"/>
        <v>15000</v>
      </c>
      <c r="S21" s="192">
        <f t="shared" si="12"/>
        <v>0</v>
      </c>
      <c r="T21" s="192">
        <f t="shared" si="12"/>
        <v>0</v>
      </c>
      <c r="U21" s="192">
        <f t="shared" si="12"/>
        <v>0</v>
      </c>
      <c r="V21" s="192">
        <f t="shared" si="12"/>
        <v>0</v>
      </c>
      <c r="W21" s="213"/>
      <c r="X21" s="128">
        <v>32</v>
      </c>
      <c r="Y21" s="130" t="s">
        <v>26</v>
      </c>
      <c r="Z21" s="213">
        <f t="shared" si="9"/>
        <v>3298621</v>
      </c>
      <c r="AA21" s="192">
        <f t="shared" ref="AA21:AH21" si="13">SUM(AA22:AA45)</f>
        <v>836381</v>
      </c>
      <c r="AB21" s="192">
        <f t="shared" si="13"/>
        <v>0</v>
      </c>
      <c r="AC21" s="192">
        <f t="shared" si="13"/>
        <v>2447240</v>
      </c>
      <c r="AD21" s="192">
        <f t="shared" si="13"/>
        <v>15000</v>
      </c>
      <c r="AE21" s="192">
        <f t="shared" si="13"/>
        <v>0</v>
      </c>
      <c r="AF21" s="192">
        <f t="shared" si="13"/>
        <v>0</v>
      </c>
      <c r="AG21" s="192">
        <f t="shared" si="13"/>
        <v>0</v>
      </c>
      <c r="AH21" s="192">
        <f t="shared" si="13"/>
        <v>0</v>
      </c>
    </row>
    <row r="22" spans="1:34" s="188" customFormat="1" x14ac:dyDescent="0.2">
      <c r="A22" s="53">
        <v>3211</v>
      </c>
      <c r="B22" s="14" t="s">
        <v>67</v>
      </c>
      <c r="C22" s="194">
        <f t="shared" ref="C22:C45" si="14">SUM(D22:J22)</f>
        <v>13000</v>
      </c>
      <c r="D22" s="190"/>
      <c r="E22" s="189"/>
      <c r="F22" s="190">
        <v>13000</v>
      </c>
      <c r="G22" s="189"/>
      <c r="H22" s="190"/>
      <c r="I22" s="189"/>
      <c r="J22" s="190"/>
      <c r="K22" s="189"/>
      <c r="L22" s="53">
        <v>3211</v>
      </c>
      <c r="M22" s="14" t="s">
        <v>67</v>
      </c>
      <c r="N22" s="189">
        <f t="shared" ref="N22:N55" si="15">SUM(O22:U22)</f>
        <v>13000</v>
      </c>
      <c r="O22" s="189"/>
      <c r="P22" s="190"/>
      <c r="Q22" s="189">
        <v>13000</v>
      </c>
      <c r="R22" s="190"/>
      <c r="S22" s="189"/>
      <c r="T22" s="190"/>
      <c r="U22" s="189"/>
      <c r="V22" s="190"/>
      <c r="W22" s="190"/>
      <c r="X22" s="53">
        <v>3211</v>
      </c>
      <c r="Y22" s="14" t="s">
        <v>67</v>
      </c>
      <c r="Z22" s="189">
        <f t="shared" si="9"/>
        <v>13000</v>
      </c>
      <c r="AA22" s="190"/>
      <c r="AB22" s="189"/>
      <c r="AC22" s="190">
        <v>13000</v>
      </c>
      <c r="AD22" s="189"/>
      <c r="AE22" s="190"/>
      <c r="AF22" s="189"/>
      <c r="AG22" s="190"/>
      <c r="AH22" s="189"/>
    </row>
    <row r="23" spans="1:34" s="188" customFormat="1" ht="25.5" x14ac:dyDescent="0.2">
      <c r="A23" s="50">
        <v>3212</v>
      </c>
      <c r="B23" s="14" t="s">
        <v>326</v>
      </c>
      <c r="C23" s="194">
        <f>SUM(D23:K23)</f>
        <v>275000</v>
      </c>
      <c r="D23" s="190"/>
      <c r="E23" s="189"/>
      <c r="F23" s="190">
        <v>275000</v>
      </c>
      <c r="G23" s="189"/>
      <c r="H23" s="190"/>
      <c r="I23" s="189"/>
      <c r="J23" s="190"/>
      <c r="K23" s="189"/>
      <c r="L23" s="50">
        <v>3212</v>
      </c>
      <c r="M23" s="14" t="s">
        <v>326</v>
      </c>
      <c r="N23" s="189">
        <f t="shared" si="15"/>
        <v>275000</v>
      </c>
      <c r="O23" s="189"/>
      <c r="P23" s="190"/>
      <c r="Q23" s="189">
        <v>275000</v>
      </c>
      <c r="R23" s="190"/>
      <c r="S23" s="189"/>
      <c r="T23" s="190"/>
      <c r="U23" s="189"/>
      <c r="V23" s="190"/>
      <c r="W23" s="190"/>
      <c r="X23" s="50">
        <v>3212</v>
      </c>
      <c r="Y23" s="14" t="s">
        <v>326</v>
      </c>
      <c r="Z23" s="189">
        <f t="shared" si="9"/>
        <v>275000</v>
      </c>
      <c r="AA23" s="190"/>
      <c r="AB23" s="189"/>
      <c r="AC23" s="190">
        <v>275000</v>
      </c>
      <c r="AD23" s="189"/>
      <c r="AE23" s="190"/>
      <c r="AF23" s="189"/>
      <c r="AG23" s="190"/>
      <c r="AH23" s="189"/>
    </row>
    <row r="24" spans="1:34" s="188" customFormat="1" x14ac:dyDescent="0.2">
      <c r="A24" s="53">
        <v>3213</v>
      </c>
      <c r="B24" s="14" t="s">
        <v>71</v>
      </c>
      <c r="C24" s="194">
        <f>SUM(D24:K24)</f>
        <v>29000</v>
      </c>
      <c r="D24" s="190"/>
      <c r="E24" s="189"/>
      <c r="F24" s="190">
        <v>29000</v>
      </c>
      <c r="G24" s="189"/>
      <c r="H24" s="190"/>
      <c r="I24" s="189"/>
      <c r="J24" s="190"/>
      <c r="K24" s="189"/>
      <c r="L24" s="53">
        <v>3213</v>
      </c>
      <c r="M24" s="14" t="s">
        <v>71</v>
      </c>
      <c r="N24" s="189">
        <f t="shared" si="15"/>
        <v>29000</v>
      </c>
      <c r="O24" s="189"/>
      <c r="P24" s="190"/>
      <c r="Q24" s="189">
        <v>29000</v>
      </c>
      <c r="R24" s="190"/>
      <c r="S24" s="189"/>
      <c r="T24" s="190"/>
      <c r="U24" s="189"/>
      <c r="V24" s="190"/>
      <c r="W24" s="190"/>
      <c r="X24" s="53">
        <v>3213</v>
      </c>
      <c r="Y24" s="14" t="s">
        <v>71</v>
      </c>
      <c r="Z24" s="189">
        <f t="shared" si="9"/>
        <v>29000</v>
      </c>
      <c r="AA24" s="190"/>
      <c r="AB24" s="189"/>
      <c r="AC24" s="190">
        <v>29000</v>
      </c>
      <c r="AD24" s="189"/>
      <c r="AE24" s="190"/>
      <c r="AF24" s="189"/>
      <c r="AG24" s="190"/>
      <c r="AH24" s="189"/>
    </row>
    <row r="25" spans="1:34" s="188" customFormat="1" x14ac:dyDescent="0.2">
      <c r="A25" s="53">
        <v>3221</v>
      </c>
      <c r="B25" s="14" t="s">
        <v>47</v>
      </c>
      <c r="C25" s="194">
        <f>SUM(D25:K25)</f>
        <v>117000</v>
      </c>
      <c r="D25" s="190"/>
      <c r="E25" s="189"/>
      <c r="F25" s="190">
        <v>117000</v>
      </c>
      <c r="G25" s="189"/>
      <c r="H25" s="190"/>
      <c r="I25" s="189"/>
      <c r="J25" s="190"/>
      <c r="K25" s="189"/>
      <c r="L25" s="53">
        <v>3221</v>
      </c>
      <c r="M25" s="14" t="s">
        <v>47</v>
      </c>
      <c r="N25" s="189">
        <f t="shared" si="15"/>
        <v>117000</v>
      </c>
      <c r="O25" s="189"/>
      <c r="P25" s="190"/>
      <c r="Q25" s="189">
        <v>117000</v>
      </c>
      <c r="R25" s="190"/>
      <c r="S25" s="189"/>
      <c r="T25" s="190"/>
      <c r="U25" s="189"/>
      <c r="V25" s="190"/>
      <c r="W25" s="190"/>
      <c r="X25" s="53">
        <v>3221</v>
      </c>
      <c r="Y25" s="14" t="s">
        <v>47</v>
      </c>
      <c r="Z25" s="189">
        <f t="shared" si="9"/>
        <v>117000</v>
      </c>
      <c r="AA25" s="190"/>
      <c r="AB25" s="189"/>
      <c r="AC25" s="190">
        <v>117000</v>
      </c>
      <c r="AD25" s="189"/>
      <c r="AE25" s="190"/>
      <c r="AF25" s="189"/>
      <c r="AG25" s="190"/>
      <c r="AH25" s="189"/>
    </row>
    <row r="26" spans="1:34" s="188" customFormat="1" x14ac:dyDescent="0.2">
      <c r="A26" s="53">
        <v>3222</v>
      </c>
      <c r="B26" s="14" t="s">
        <v>48</v>
      </c>
      <c r="C26" s="194">
        <f>D26+F26+K26</f>
        <v>1185000</v>
      </c>
      <c r="D26" s="189">
        <v>580000</v>
      </c>
      <c r="E26" s="189"/>
      <c r="F26" s="189">
        <v>590000</v>
      </c>
      <c r="G26" s="189"/>
      <c r="H26" s="189"/>
      <c r="I26" s="189"/>
      <c r="J26" s="189"/>
      <c r="K26" s="189">
        <v>15000</v>
      </c>
      <c r="L26" s="53">
        <v>3222</v>
      </c>
      <c r="M26" s="14" t="s">
        <v>48</v>
      </c>
      <c r="N26" s="189">
        <f t="shared" si="15"/>
        <v>1170000</v>
      </c>
      <c r="O26" s="189">
        <v>580000</v>
      </c>
      <c r="P26" s="189"/>
      <c r="Q26" s="189">
        <v>590000</v>
      </c>
      <c r="R26" s="189"/>
      <c r="S26" s="189"/>
      <c r="T26" s="189"/>
      <c r="U26" s="189"/>
      <c r="V26" s="189"/>
      <c r="W26" s="189"/>
      <c r="X26" s="53">
        <v>3222</v>
      </c>
      <c r="Y26" s="14" t="s">
        <v>48</v>
      </c>
      <c r="Z26" s="189">
        <f t="shared" si="9"/>
        <v>1170000</v>
      </c>
      <c r="AA26" s="189">
        <v>580000</v>
      </c>
      <c r="AB26" s="189"/>
      <c r="AC26" s="189">
        <v>590000</v>
      </c>
      <c r="AD26" s="189"/>
      <c r="AE26" s="189"/>
      <c r="AF26" s="189"/>
      <c r="AG26" s="189"/>
      <c r="AH26" s="189"/>
    </row>
    <row r="27" spans="1:34" s="188" customFormat="1" x14ac:dyDescent="0.2">
      <c r="A27" s="53">
        <v>3223</v>
      </c>
      <c r="B27" s="14" t="s">
        <v>78</v>
      </c>
      <c r="C27" s="194">
        <f t="shared" si="14"/>
        <v>600365</v>
      </c>
      <c r="D27" s="189">
        <v>105365</v>
      </c>
      <c r="E27" s="189"/>
      <c r="F27" s="189">
        <v>495000</v>
      </c>
      <c r="G27" s="189"/>
      <c r="H27" s="189"/>
      <c r="I27" s="189"/>
      <c r="J27" s="189"/>
      <c r="K27" s="189"/>
      <c r="L27" s="53">
        <v>3223</v>
      </c>
      <c r="M27" s="14" t="s">
        <v>78</v>
      </c>
      <c r="N27" s="189">
        <f t="shared" si="15"/>
        <v>600365</v>
      </c>
      <c r="O27" s="189">
        <v>105365</v>
      </c>
      <c r="P27" s="189"/>
      <c r="Q27" s="189">
        <v>495000</v>
      </c>
      <c r="R27" s="189"/>
      <c r="S27" s="189"/>
      <c r="T27" s="189"/>
      <c r="U27" s="189"/>
      <c r="V27" s="189"/>
      <c r="W27" s="189"/>
      <c r="X27" s="53">
        <v>3223</v>
      </c>
      <c r="Y27" s="14" t="s">
        <v>78</v>
      </c>
      <c r="Z27" s="189">
        <f t="shared" si="9"/>
        <v>600365</v>
      </c>
      <c r="AA27" s="189">
        <v>105365</v>
      </c>
      <c r="AB27" s="189"/>
      <c r="AC27" s="189">
        <v>495000</v>
      </c>
      <c r="AD27" s="189"/>
      <c r="AE27" s="189"/>
      <c r="AF27" s="189"/>
      <c r="AG27" s="189"/>
      <c r="AH27" s="189"/>
    </row>
    <row r="28" spans="1:34" s="188" customFormat="1" x14ac:dyDescent="0.2">
      <c r="A28" s="53">
        <v>3224</v>
      </c>
      <c r="B28" s="14" t="s">
        <v>321</v>
      </c>
      <c r="C28" s="194">
        <f t="shared" si="14"/>
        <v>92000</v>
      </c>
      <c r="D28" s="189"/>
      <c r="E28" s="189"/>
      <c r="F28" s="189">
        <v>92000</v>
      </c>
      <c r="G28" s="189"/>
      <c r="H28" s="189"/>
      <c r="I28" s="189"/>
      <c r="J28" s="189"/>
      <c r="K28" s="189"/>
      <c r="L28" s="53">
        <v>3224</v>
      </c>
      <c r="M28" s="14" t="s">
        <v>321</v>
      </c>
      <c r="N28" s="189">
        <f t="shared" si="15"/>
        <v>92000</v>
      </c>
      <c r="O28" s="189"/>
      <c r="P28" s="189"/>
      <c r="Q28" s="189">
        <v>92000</v>
      </c>
      <c r="R28" s="189"/>
      <c r="S28" s="189"/>
      <c r="T28" s="189"/>
      <c r="U28" s="189"/>
      <c r="V28" s="189"/>
      <c r="W28" s="189"/>
      <c r="X28" s="53">
        <v>3224</v>
      </c>
      <c r="Y28" s="14" t="s">
        <v>321</v>
      </c>
      <c r="Z28" s="189">
        <f t="shared" si="9"/>
        <v>92000</v>
      </c>
      <c r="AA28" s="189"/>
      <c r="AB28" s="189"/>
      <c r="AC28" s="189">
        <v>92000</v>
      </c>
      <c r="AD28" s="189"/>
      <c r="AE28" s="189"/>
      <c r="AF28" s="189"/>
      <c r="AG28" s="189"/>
      <c r="AH28" s="189"/>
    </row>
    <row r="29" spans="1:34" s="188" customFormat="1" x14ac:dyDescent="0.2">
      <c r="A29" s="53">
        <v>3225</v>
      </c>
      <c r="B29" s="14" t="s">
        <v>327</v>
      </c>
      <c r="C29" s="194">
        <f>SUM(D29:J29)</f>
        <v>30000</v>
      </c>
      <c r="D29" s="189"/>
      <c r="E29" s="189"/>
      <c r="F29" s="189">
        <v>30000</v>
      </c>
      <c r="G29" s="189"/>
      <c r="H29" s="189"/>
      <c r="I29" s="189"/>
      <c r="J29" s="189"/>
      <c r="K29" s="189"/>
      <c r="L29" s="53">
        <v>3225</v>
      </c>
      <c r="M29" s="14" t="s">
        <v>327</v>
      </c>
      <c r="N29" s="189">
        <f t="shared" si="15"/>
        <v>30000</v>
      </c>
      <c r="O29" s="189"/>
      <c r="P29" s="189"/>
      <c r="Q29" s="189">
        <v>30000</v>
      </c>
      <c r="R29" s="189"/>
      <c r="S29" s="189"/>
      <c r="T29" s="189"/>
      <c r="U29" s="189"/>
      <c r="V29" s="189"/>
      <c r="W29" s="189"/>
      <c r="X29" s="53">
        <v>3225</v>
      </c>
      <c r="Y29" s="14" t="s">
        <v>327</v>
      </c>
      <c r="Z29" s="189">
        <f t="shared" si="9"/>
        <v>30000</v>
      </c>
      <c r="AA29" s="189"/>
      <c r="AB29" s="189"/>
      <c r="AC29" s="189">
        <v>30000</v>
      </c>
      <c r="AD29" s="189"/>
      <c r="AE29" s="189"/>
      <c r="AF29" s="189"/>
      <c r="AG29" s="189"/>
      <c r="AH29" s="189"/>
    </row>
    <row r="30" spans="1:34" s="188" customFormat="1" x14ac:dyDescent="0.2">
      <c r="A30" s="53">
        <v>3227</v>
      </c>
      <c r="B30" s="14" t="s">
        <v>328</v>
      </c>
      <c r="C30" s="194">
        <f t="shared" si="14"/>
        <v>15000</v>
      </c>
      <c r="D30" s="189"/>
      <c r="E30" s="189"/>
      <c r="F30" s="189">
        <v>15000</v>
      </c>
      <c r="G30" s="189"/>
      <c r="H30" s="189"/>
      <c r="I30" s="189"/>
      <c r="J30" s="189"/>
      <c r="K30" s="189"/>
      <c r="L30" s="53">
        <v>3227</v>
      </c>
      <c r="M30" s="14" t="s">
        <v>328</v>
      </c>
      <c r="N30" s="189">
        <f t="shared" si="15"/>
        <v>15000</v>
      </c>
      <c r="O30" s="189"/>
      <c r="P30" s="189"/>
      <c r="Q30" s="189">
        <v>15000</v>
      </c>
      <c r="R30" s="189"/>
      <c r="S30" s="189"/>
      <c r="T30" s="189"/>
      <c r="U30" s="189"/>
      <c r="V30" s="189"/>
      <c r="W30" s="189"/>
      <c r="X30" s="53">
        <v>3227</v>
      </c>
      <c r="Y30" s="14" t="s">
        <v>328</v>
      </c>
      <c r="Z30" s="189">
        <f t="shared" si="9"/>
        <v>15000</v>
      </c>
      <c r="AA30" s="189"/>
      <c r="AB30" s="189"/>
      <c r="AC30" s="189">
        <v>15000</v>
      </c>
      <c r="AD30" s="189"/>
      <c r="AE30" s="189"/>
      <c r="AF30" s="189"/>
      <c r="AG30" s="189"/>
      <c r="AH30" s="189"/>
    </row>
    <row r="31" spans="1:34" s="188" customFormat="1" x14ac:dyDescent="0.2">
      <c r="A31" s="53">
        <v>3231</v>
      </c>
      <c r="B31" s="14" t="s">
        <v>87</v>
      </c>
      <c r="C31" s="194">
        <f t="shared" si="14"/>
        <v>43000</v>
      </c>
      <c r="D31" s="189"/>
      <c r="E31" s="189"/>
      <c r="F31" s="189">
        <v>43000</v>
      </c>
      <c r="G31" s="189"/>
      <c r="H31" s="189"/>
      <c r="I31" s="189"/>
      <c r="J31" s="189"/>
      <c r="K31" s="189"/>
      <c r="L31" s="53">
        <v>3231</v>
      </c>
      <c r="M31" s="14" t="s">
        <v>87</v>
      </c>
      <c r="N31" s="189">
        <f t="shared" si="15"/>
        <v>43000</v>
      </c>
      <c r="O31" s="189"/>
      <c r="P31" s="189"/>
      <c r="Q31" s="189">
        <v>43000</v>
      </c>
      <c r="R31" s="189"/>
      <c r="S31" s="189"/>
      <c r="T31" s="189"/>
      <c r="U31" s="189"/>
      <c r="V31" s="189"/>
      <c r="W31" s="189"/>
      <c r="X31" s="53">
        <v>3231</v>
      </c>
      <c r="Y31" s="14" t="s">
        <v>87</v>
      </c>
      <c r="Z31" s="189">
        <f t="shared" si="9"/>
        <v>43000</v>
      </c>
      <c r="AA31" s="189"/>
      <c r="AB31" s="189"/>
      <c r="AC31" s="189">
        <v>43000</v>
      </c>
      <c r="AD31" s="189"/>
      <c r="AE31" s="189"/>
      <c r="AF31" s="189"/>
      <c r="AG31" s="189"/>
      <c r="AH31" s="189"/>
    </row>
    <row r="32" spans="1:34" s="188" customFormat="1" x14ac:dyDescent="0.2">
      <c r="A32" s="53">
        <v>3232</v>
      </c>
      <c r="B32" s="14" t="s">
        <v>52</v>
      </c>
      <c r="C32" s="194">
        <f t="shared" si="14"/>
        <v>371000</v>
      </c>
      <c r="D32" s="189">
        <v>121000</v>
      </c>
      <c r="E32" s="189"/>
      <c r="F32" s="189">
        <v>250000</v>
      </c>
      <c r="G32" s="189"/>
      <c r="H32" s="189"/>
      <c r="I32" s="189">
        <v>0</v>
      </c>
      <c r="J32" s="189"/>
      <c r="K32" s="189"/>
      <c r="L32" s="53">
        <v>3232</v>
      </c>
      <c r="M32" s="14" t="s">
        <v>52</v>
      </c>
      <c r="N32" s="189">
        <f t="shared" si="15"/>
        <v>371000</v>
      </c>
      <c r="O32" s="189">
        <v>121000</v>
      </c>
      <c r="P32" s="189"/>
      <c r="Q32" s="189">
        <v>250000</v>
      </c>
      <c r="R32" s="189"/>
      <c r="S32" s="189"/>
      <c r="T32" s="189"/>
      <c r="U32" s="189"/>
      <c r="V32" s="189"/>
      <c r="W32" s="189"/>
      <c r="X32" s="53">
        <v>3232</v>
      </c>
      <c r="Y32" s="14" t="s">
        <v>52</v>
      </c>
      <c r="Z32" s="189">
        <f t="shared" si="9"/>
        <v>371000</v>
      </c>
      <c r="AA32" s="189">
        <v>121000</v>
      </c>
      <c r="AB32" s="189"/>
      <c r="AC32" s="189">
        <v>250000</v>
      </c>
      <c r="AD32" s="189"/>
      <c r="AE32" s="189"/>
      <c r="AF32" s="189"/>
      <c r="AG32" s="189"/>
      <c r="AH32" s="189"/>
    </row>
    <row r="33" spans="1:34" s="188" customFormat="1" x14ac:dyDescent="0.2">
      <c r="A33" s="53">
        <v>3233</v>
      </c>
      <c r="B33" s="14" t="s">
        <v>90</v>
      </c>
      <c r="C33" s="194">
        <f t="shared" si="14"/>
        <v>6000</v>
      </c>
      <c r="D33" s="189"/>
      <c r="E33" s="189"/>
      <c r="F33" s="189">
        <v>6000</v>
      </c>
      <c r="G33" s="189"/>
      <c r="H33" s="189"/>
      <c r="I33" s="189"/>
      <c r="J33" s="189"/>
      <c r="K33" s="189"/>
      <c r="L33" s="53">
        <v>3233</v>
      </c>
      <c r="M33" s="14" t="s">
        <v>90</v>
      </c>
      <c r="N33" s="189">
        <f t="shared" si="15"/>
        <v>6000</v>
      </c>
      <c r="O33" s="189"/>
      <c r="P33" s="189"/>
      <c r="Q33" s="189">
        <v>6000</v>
      </c>
      <c r="R33" s="189"/>
      <c r="S33" s="189"/>
      <c r="T33" s="189"/>
      <c r="U33" s="189"/>
      <c r="V33" s="189"/>
      <c r="W33" s="189"/>
      <c r="X33" s="53">
        <v>3233</v>
      </c>
      <c r="Y33" s="14" t="s">
        <v>90</v>
      </c>
      <c r="Z33" s="189">
        <f t="shared" si="9"/>
        <v>6000</v>
      </c>
      <c r="AA33" s="189"/>
      <c r="AB33" s="189"/>
      <c r="AC33" s="189">
        <v>6000</v>
      </c>
      <c r="AD33" s="189"/>
      <c r="AE33" s="189"/>
      <c r="AF33" s="189"/>
      <c r="AG33" s="189"/>
      <c r="AH33" s="189"/>
    </row>
    <row r="34" spans="1:34" s="188" customFormat="1" x14ac:dyDescent="0.2">
      <c r="A34" s="53">
        <v>3234</v>
      </c>
      <c r="B34" s="14" t="s">
        <v>92</v>
      </c>
      <c r="C34" s="194">
        <f t="shared" si="14"/>
        <v>255000</v>
      </c>
      <c r="D34" s="189"/>
      <c r="E34" s="189"/>
      <c r="F34" s="189">
        <v>255000</v>
      </c>
      <c r="G34" s="189"/>
      <c r="H34" s="189"/>
      <c r="I34" s="189"/>
      <c r="J34" s="189"/>
      <c r="K34" s="189"/>
      <c r="L34" s="53">
        <v>3234</v>
      </c>
      <c r="M34" s="14" t="s">
        <v>92</v>
      </c>
      <c r="N34" s="189">
        <f t="shared" si="15"/>
        <v>255000</v>
      </c>
      <c r="O34" s="189"/>
      <c r="P34" s="189"/>
      <c r="Q34" s="189">
        <v>255000</v>
      </c>
      <c r="R34" s="189"/>
      <c r="S34" s="189"/>
      <c r="T34" s="189"/>
      <c r="U34" s="189"/>
      <c r="V34" s="189"/>
      <c r="W34" s="189"/>
      <c r="X34" s="53">
        <v>3234</v>
      </c>
      <c r="Y34" s="14" t="s">
        <v>92</v>
      </c>
      <c r="Z34" s="189">
        <f t="shared" si="9"/>
        <v>255000</v>
      </c>
      <c r="AA34" s="189"/>
      <c r="AB34" s="189"/>
      <c r="AC34" s="189">
        <v>255000</v>
      </c>
      <c r="AD34" s="189"/>
      <c r="AE34" s="189"/>
      <c r="AF34" s="189"/>
      <c r="AG34" s="189"/>
      <c r="AH34" s="189"/>
    </row>
    <row r="35" spans="1:34" s="188" customFormat="1" x14ac:dyDescent="0.2">
      <c r="A35" s="53">
        <v>3236</v>
      </c>
      <c r="B35" s="14" t="s">
        <v>96</v>
      </c>
      <c r="C35" s="194">
        <f t="shared" si="14"/>
        <v>20000</v>
      </c>
      <c r="D35" s="189"/>
      <c r="E35" s="189"/>
      <c r="F35" s="189">
        <v>20000</v>
      </c>
      <c r="G35" s="189"/>
      <c r="H35" s="189"/>
      <c r="I35" s="189"/>
      <c r="J35" s="189"/>
      <c r="K35" s="189"/>
      <c r="L35" s="53">
        <v>3236</v>
      </c>
      <c r="M35" s="14" t="s">
        <v>96</v>
      </c>
      <c r="N35" s="189">
        <f t="shared" si="15"/>
        <v>20000</v>
      </c>
      <c r="O35" s="189"/>
      <c r="P35" s="189"/>
      <c r="Q35" s="189">
        <v>20000</v>
      </c>
      <c r="R35" s="189"/>
      <c r="S35" s="189"/>
      <c r="T35" s="189"/>
      <c r="U35" s="189"/>
      <c r="V35" s="189"/>
      <c r="W35" s="189"/>
      <c r="X35" s="53">
        <v>3236</v>
      </c>
      <c r="Y35" s="14" t="s">
        <v>96</v>
      </c>
      <c r="Z35" s="189">
        <f t="shared" si="9"/>
        <v>20000</v>
      </c>
      <c r="AA35" s="189"/>
      <c r="AB35" s="189"/>
      <c r="AC35" s="189">
        <v>20000</v>
      </c>
      <c r="AD35" s="189"/>
      <c r="AE35" s="189"/>
      <c r="AF35" s="189"/>
      <c r="AG35" s="189"/>
      <c r="AH35" s="189"/>
    </row>
    <row r="36" spans="1:34" s="188" customFormat="1" x14ac:dyDescent="0.2">
      <c r="A36" s="53">
        <v>3237</v>
      </c>
      <c r="B36" s="14" t="s">
        <v>98</v>
      </c>
      <c r="C36" s="194">
        <f t="shared" si="14"/>
        <v>40000</v>
      </c>
      <c r="D36" s="189"/>
      <c r="E36" s="189"/>
      <c r="F36" s="189">
        <v>25000</v>
      </c>
      <c r="G36" s="189">
        <v>15000</v>
      </c>
      <c r="H36" s="189"/>
      <c r="I36" s="189"/>
      <c r="J36" s="189"/>
      <c r="K36" s="189"/>
      <c r="L36" s="53">
        <v>3237</v>
      </c>
      <c r="M36" s="14" t="s">
        <v>98</v>
      </c>
      <c r="N36" s="189">
        <f t="shared" si="15"/>
        <v>40000</v>
      </c>
      <c r="O36" s="189"/>
      <c r="P36" s="189"/>
      <c r="Q36" s="189">
        <v>25000</v>
      </c>
      <c r="R36" s="189">
        <v>15000</v>
      </c>
      <c r="S36" s="189"/>
      <c r="T36" s="189"/>
      <c r="U36" s="189"/>
      <c r="V36" s="189"/>
      <c r="W36" s="189"/>
      <c r="X36" s="53">
        <v>3237</v>
      </c>
      <c r="Y36" s="14" t="s">
        <v>98</v>
      </c>
      <c r="Z36" s="189">
        <f t="shared" si="9"/>
        <v>40000</v>
      </c>
      <c r="AA36" s="189"/>
      <c r="AB36" s="189"/>
      <c r="AC36" s="189">
        <v>25000</v>
      </c>
      <c r="AD36" s="189">
        <v>15000</v>
      </c>
      <c r="AE36" s="189"/>
      <c r="AF36" s="189"/>
      <c r="AG36" s="189"/>
      <c r="AH36" s="189"/>
    </row>
    <row r="37" spans="1:34" s="188" customFormat="1" x14ac:dyDescent="0.2">
      <c r="A37" s="53">
        <v>3238</v>
      </c>
      <c r="B37" s="14" t="s">
        <v>100</v>
      </c>
      <c r="C37" s="194">
        <f t="shared" si="14"/>
        <v>90416</v>
      </c>
      <c r="D37" s="189">
        <v>10416</v>
      </c>
      <c r="E37" s="189"/>
      <c r="F37" s="189">
        <v>80000</v>
      </c>
      <c r="G37" s="189"/>
      <c r="H37" s="189"/>
      <c r="I37" s="189"/>
      <c r="J37" s="189"/>
      <c r="K37" s="189"/>
      <c r="L37" s="53">
        <v>3238</v>
      </c>
      <c r="M37" s="14" t="s">
        <v>100</v>
      </c>
      <c r="N37" s="189">
        <f t="shared" si="15"/>
        <v>90416</v>
      </c>
      <c r="O37" s="189">
        <v>10416</v>
      </c>
      <c r="P37" s="189"/>
      <c r="Q37" s="189">
        <v>80000</v>
      </c>
      <c r="R37" s="189"/>
      <c r="S37" s="189"/>
      <c r="T37" s="189"/>
      <c r="U37" s="189"/>
      <c r="V37" s="189"/>
      <c r="W37" s="189"/>
      <c r="X37" s="53">
        <v>3238</v>
      </c>
      <c r="Y37" s="14" t="s">
        <v>100</v>
      </c>
      <c r="Z37" s="189">
        <f t="shared" si="9"/>
        <v>90416</v>
      </c>
      <c r="AA37" s="189">
        <v>10416</v>
      </c>
      <c r="AB37" s="189"/>
      <c r="AC37" s="189">
        <v>80000</v>
      </c>
      <c r="AD37" s="189"/>
      <c r="AE37" s="189"/>
      <c r="AF37" s="189"/>
      <c r="AG37" s="189"/>
      <c r="AH37" s="189"/>
    </row>
    <row r="38" spans="1:34" s="188" customFormat="1" x14ac:dyDescent="0.2">
      <c r="A38" s="53">
        <v>3239</v>
      </c>
      <c r="B38" s="14" t="s">
        <v>102</v>
      </c>
      <c r="C38" s="194">
        <f t="shared" si="14"/>
        <v>36000</v>
      </c>
      <c r="D38" s="189"/>
      <c r="E38" s="189"/>
      <c r="F38" s="189">
        <v>36000</v>
      </c>
      <c r="G38" s="189"/>
      <c r="H38" s="189"/>
      <c r="I38" s="189"/>
      <c r="J38" s="189"/>
      <c r="K38" s="189"/>
      <c r="L38" s="53">
        <v>3239</v>
      </c>
      <c r="M38" s="14" t="s">
        <v>102</v>
      </c>
      <c r="N38" s="189">
        <f t="shared" si="15"/>
        <v>36000</v>
      </c>
      <c r="O38" s="189"/>
      <c r="P38" s="189"/>
      <c r="Q38" s="189">
        <v>36000</v>
      </c>
      <c r="R38" s="189"/>
      <c r="S38" s="189"/>
      <c r="T38" s="189"/>
      <c r="U38" s="189"/>
      <c r="V38" s="189"/>
      <c r="W38" s="189"/>
      <c r="X38" s="53">
        <v>3239</v>
      </c>
      <c r="Y38" s="14" t="s">
        <v>102</v>
      </c>
      <c r="Z38" s="189">
        <f t="shared" si="9"/>
        <v>36000</v>
      </c>
      <c r="AA38" s="189"/>
      <c r="AB38" s="189"/>
      <c r="AC38" s="189">
        <v>36000</v>
      </c>
      <c r="AD38" s="189"/>
      <c r="AE38" s="189"/>
      <c r="AF38" s="189"/>
      <c r="AG38" s="189"/>
      <c r="AH38" s="189"/>
    </row>
    <row r="39" spans="1:34" s="188" customFormat="1" ht="25.5" x14ac:dyDescent="0.2">
      <c r="A39" s="53">
        <v>3241</v>
      </c>
      <c r="B39" s="14" t="s">
        <v>329</v>
      </c>
      <c r="C39" s="194">
        <f t="shared" si="14"/>
        <v>4400</v>
      </c>
      <c r="D39" s="189"/>
      <c r="E39" s="189"/>
      <c r="F39" s="189">
        <v>4400</v>
      </c>
      <c r="G39" s="189"/>
      <c r="H39" s="189"/>
      <c r="I39" s="189"/>
      <c r="J39" s="189"/>
      <c r="K39" s="189"/>
      <c r="L39" s="53">
        <v>3241</v>
      </c>
      <c r="M39" s="14" t="s">
        <v>329</v>
      </c>
      <c r="N39" s="189">
        <f t="shared" si="15"/>
        <v>4400</v>
      </c>
      <c r="O39" s="189"/>
      <c r="P39" s="189"/>
      <c r="Q39" s="189">
        <v>4400</v>
      </c>
      <c r="R39" s="189"/>
      <c r="S39" s="189"/>
      <c r="T39" s="189"/>
      <c r="U39" s="189"/>
      <c r="V39" s="189"/>
      <c r="W39" s="189"/>
      <c r="X39" s="53">
        <v>3241</v>
      </c>
      <c r="Y39" s="14" t="s">
        <v>329</v>
      </c>
      <c r="Z39" s="189">
        <f t="shared" si="9"/>
        <v>4400</v>
      </c>
      <c r="AA39" s="189"/>
      <c r="AB39" s="189"/>
      <c r="AC39" s="189">
        <v>4400</v>
      </c>
      <c r="AD39" s="189"/>
      <c r="AE39" s="189"/>
      <c r="AF39" s="189"/>
      <c r="AG39" s="189"/>
      <c r="AH39" s="189"/>
    </row>
    <row r="40" spans="1:34" s="188" customFormat="1" x14ac:dyDescent="0.2">
      <c r="A40" s="53">
        <v>3292</v>
      </c>
      <c r="B40" s="14" t="s">
        <v>110</v>
      </c>
      <c r="C40" s="194">
        <f t="shared" si="14"/>
        <v>45500</v>
      </c>
      <c r="D40" s="189"/>
      <c r="E40" s="189"/>
      <c r="F40" s="189">
        <v>45500</v>
      </c>
      <c r="G40" s="189"/>
      <c r="H40" s="189"/>
      <c r="I40" s="189"/>
      <c r="J40" s="189"/>
      <c r="K40" s="189"/>
      <c r="L40" s="53">
        <v>3292</v>
      </c>
      <c r="M40" s="14" t="s">
        <v>110</v>
      </c>
      <c r="N40" s="189">
        <f t="shared" si="15"/>
        <v>45500</v>
      </c>
      <c r="O40" s="189"/>
      <c r="P40" s="189"/>
      <c r="Q40" s="189">
        <v>45500</v>
      </c>
      <c r="R40" s="189"/>
      <c r="S40" s="189"/>
      <c r="T40" s="189"/>
      <c r="U40" s="189"/>
      <c r="V40" s="189"/>
      <c r="W40" s="189"/>
      <c r="X40" s="53">
        <v>3292</v>
      </c>
      <c r="Y40" s="14" t="s">
        <v>110</v>
      </c>
      <c r="Z40" s="189">
        <f t="shared" si="9"/>
        <v>45500</v>
      </c>
      <c r="AA40" s="189"/>
      <c r="AB40" s="189"/>
      <c r="AC40" s="189">
        <v>45500</v>
      </c>
      <c r="AD40" s="189"/>
      <c r="AE40" s="189"/>
      <c r="AF40" s="189"/>
      <c r="AG40" s="189"/>
      <c r="AH40" s="189"/>
    </row>
    <row r="41" spans="1:34" s="188" customFormat="1" x14ac:dyDescent="0.2">
      <c r="A41" s="53">
        <v>3294</v>
      </c>
      <c r="B41" s="14" t="s">
        <v>114</v>
      </c>
      <c r="C41" s="194">
        <f t="shared" si="14"/>
        <v>1040</v>
      </c>
      <c r="D41" s="189"/>
      <c r="E41" s="189"/>
      <c r="F41" s="189">
        <v>1040</v>
      </c>
      <c r="G41" s="189"/>
      <c r="H41" s="189"/>
      <c r="I41" s="189"/>
      <c r="J41" s="189"/>
      <c r="K41" s="189"/>
      <c r="L41" s="53">
        <v>3294</v>
      </c>
      <c r="M41" s="14" t="s">
        <v>114</v>
      </c>
      <c r="N41" s="189">
        <f t="shared" si="15"/>
        <v>1040</v>
      </c>
      <c r="O41" s="189"/>
      <c r="P41" s="189"/>
      <c r="Q41" s="189">
        <v>1040</v>
      </c>
      <c r="R41" s="189"/>
      <c r="S41" s="189"/>
      <c r="T41" s="189"/>
      <c r="U41" s="189"/>
      <c r="V41" s="189"/>
      <c r="W41" s="189"/>
      <c r="X41" s="53">
        <v>3294</v>
      </c>
      <c r="Y41" s="14" t="s">
        <v>114</v>
      </c>
      <c r="Z41" s="189">
        <f t="shared" si="9"/>
        <v>1040</v>
      </c>
      <c r="AA41" s="189"/>
      <c r="AB41" s="189"/>
      <c r="AC41" s="189">
        <v>1040</v>
      </c>
      <c r="AD41" s="189"/>
      <c r="AE41" s="189"/>
      <c r="AF41" s="189"/>
      <c r="AG41" s="189"/>
      <c r="AH41" s="189"/>
    </row>
    <row r="42" spans="1:34" s="188" customFormat="1" x14ac:dyDescent="0.2">
      <c r="A42" s="53">
        <v>3295</v>
      </c>
      <c r="B42" s="14" t="s">
        <v>116</v>
      </c>
      <c r="C42" s="194">
        <f t="shared" si="14"/>
        <v>300</v>
      </c>
      <c r="D42" s="189"/>
      <c r="E42" s="189"/>
      <c r="F42" s="189">
        <v>300</v>
      </c>
      <c r="G42" s="189"/>
      <c r="H42" s="189"/>
      <c r="I42" s="189"/>
      <c r="J42" s="189"/>
      <c r="K42" s="189"/>
      <c r="L42" s="53">
        <v>3295</v>
      </c>
      <c r="M42" s="14" t="s">
        <v>116</v>
      </c>
      <c r="N42" s="189">
        <f t="shared" si="15"/>
        <v>300</v>
      </c>
      <c r="O42" s="189"/>
      <c r="P42" s="189"/>
      <c r="Q42" s="189">
        <v>300</v>
      </c>
      <c r="R42" s="189"/>
      <c r="S42" s="189"/>
      <c r="T42" s="189"/>
      <c r="U42" s="189"/>
      <c r="V42" s="189"/>
      <c r="W42" s="189"/>
      <c r="X42" s="53">
        <v>3295</v>
      </c>
      <c r="Y42" s="14" t="s">
        <v>116</v>
      </c>
      <c r="Z42" s="189">
        <f t="shared" si="9"/>
        <v>300</v>
      </c>
      <c r="AA42" s="189"/>
      <c r="AB42" s="189"/>
      <c r="AC42" s="189">
        <v>300</v>
      </c>
      <c r="AD42" s="189"/>
      <c r="AE42" s="189"/>
      <c r="AF42" s="189"/>
      <c r="AG42" s="189"/>
      <c r="AH42" s="189"/>
    </row>
    <row r="43" spans="1:34" s="218" customFormat="1" ht="25.5" x14ac:dyDescent="0.2">
      <c r="A43" s="53">
        <v>3291</v>
      </c>
      <c r="B43" s="14" t="s">
        <v>338</v>
      </c>
      <c r="C43" s="194">
        <f>D43+F43</f>
        <v>19600</v>
      </c>
      <c r="D43" s="189">
        <v>19600</v>
      </c>
      <c r="E43" s="189"/>
      <c r="F43" s="189"/>
      <c r="G43" s="189"/>
      <c r="H43" s="189"/>
      <c r="I43" s="189"/>
      <c r="J43" s="189"/>
      <c r="K43" s="189"/>
      <c r="L43" s="53">
        <v>3291</v>
      </c>
      <c r="M43" s="14" t="s">
        <v>338</v>
      </c>
      <c r="N43" s="189">
        <f>O43+Q43</f>
        <v>19600</v>
      </c>
      <c r="O43" s="189">
        <v>19600</v>
      </c>
      <c r="P43" s="189"/>
      <c r="Q43" s="189"/>
      <c r="R43" s="189"/>
      <c r="S43" s="189"/>
      <c r="T43" s="189"/>
      <c r="U43" s="189"/>
      <c r="V43" s="189"/>
      <c r="W43" s="189"/>
      <c r="X43" s="53">
        <v>3291</v>
      </c>
      <c r="Y43" s="14" t="s">
        <v>338</v>
      </c>
      <c r="Z43" s="189">
        <f>AA43</f>
        <v>19600</v>
      </c>
      <c r="AA43" s="189">
        <v>19600</v>
      </c>
      <c r="AB43" s="189"/>
      <c r="AC43" s="189"/>
      <c r="AD43" s="189"/>
      <c r="AE43" s="189"/>
      <c r="AF43" s="189"/>
      <c r="AG43" s="189"/>
      <c r="AH43" s="189"/>
    </row>
    <row r="44" spans="1:34" s="221" customFormat="1" x14ac:dyDescent="0.2">
      <c r="A44" s="53">
        <v>3293</v>
      </c>
      <c r="B44" s="14" t="s">
        <v>112</v>
      </c>
      <c r="C44" s="194">
        <f>F44</f>
        <v>22000</v>
      </c>
      <c r="D44" s="189"/>
      <c r="E44" s="189"/>
      <c r="F44" s="189">
        <v>22000</v>
      </c>
      <c r="G44" s="189"/>
      <c r="H44" s="189"/>
      <c r="I44" s="189"/>
      <c r="J44" s="189"/>
      <c r="K44" s="189"/>
      <c r="L44" s="53">
        <v>3293</v>
      </c>
      <c r="M44" s="14" t="s">
        <v>112</v>
      </c>
      <c r="N44" s="189">
        <f>Q44</f>
        <v>22000</v>
      </c>
      <c r="O44" s="189"/>
      <c r="P44" s="189"/>
      <c r="Q44" s="189">
        <v>22000</v>
      </c>
      <c r="R44" s="189"/>
      <c r="S44" s="189"/>
      <c r="T44" s="189"/>
      <c r="U44" s="189"/>
      <c r="V44" s="189"/>
      <c r="W44" s="189"/>
      <c r="X44" s="53">
        <v>3293</v>
      </c>
      <c r="Y44" s="14" t="s">
        <v>112</v>
      </c>
      <c r="Z44" s="189">
        <f>AC44</f>
        <v>22000</v>
      </c>
      <c r="AA44" s="189"/>
      <c r="AB44" s="189"/>
      <c r="AC44" s="189">
        <v>22000</v>
      </c>
      <c r="AD44" s="189"/>
      <c r="AE44" s="189"/>
      <c r="AF44" s="189"/>
      <c r="AG44" s="189"/>
      <c r="AH44" s="189"/>
    </row>
    <row r="45" spans="1:34" s="188" customFormat="1" x14ac:dyDescent="0.2">
      <c r="A45" s="53">
        <v>3299</v>
      </c>
      <c r="B45" s="14" t="s">
        <v>330</v>
      </c>
      <c r="C45" s="194">
        <f t="shared" si="14"/>
        <v>3650</v>
      </c>
      <c r="D45" s="189">
        <v>650</v>
      </c>
      <c r="E45" s="189"/>
      <c r="F45" s="189">
        <v>3000</v>
      </c>
      <c r="G45" s="189"/>
      <c r="H45" s="189"/>
      <c r="I45" s="189"/>
      <c r="J45" s="189"/>
      <c r="K45" s="189"/>
      <c r="L45" s="53">
        <v>3299</v>
      </c>
      <c r="M45" s="14" t="s">
        <v>330</v>
      </c>
      <c r="N45" s="189">
        <f t="shared" si="15"/>
        <v>3000</v>
      </c>
      <c r="O45" s="189"/>
      <c r="P45" s="189"/>
      <c r="Q45" s="189">
        <v>3000</v>
      </c>
      <c r="R45" s="189"/>
      <c r="S45" s="189"/>
      <c r="T45" s="189"/>
      <c r="U45" s="189"/>
      <c r="V45" s="189"/>
      <c r="W45" s="189"/>
      <c r="X45" s="53">
        <v>3299</v>
      </c>
      <c r="Y45" s="14" t="s">
        <v>330</v>
      </c>
      <c r="Z45" s="189">
        <f t="shared" si="9"/>
        <v>3000</v>
      </c>
      <c r="AA45" s="189"/>
      <c r="AB45" s="189"/>
      <c r="AC45" s="189">
        <v>3000</v>
      </c>
      <c r="AD45" s="189"/>
      <c r="AE45" s="189"/>
      <c r="AF45" s="189"/>
      <c r="AG45" s="189"/>
      <c r="AH45" s="189"/>
    </row>
    <row r="46" spans="1:34" s="166" customFormat="1" x14ac:dyDescent="0.2">
      <c r="A46" s="128">
        <v>34</v>
      </c>
      <c r="B46" s="128" t="s">
        <v>119</v>
      </c>
      <c r="C46" s="192">
        <f>SUM(D46:J46)</f>
        <v>19200</v>
      </c>
      <c r="D46" s="192">
        <f>SUM(D47:D48)</f>
        <v>0</v>
      </c>
      <c r="E46" s="192">
        <f>SUM(E47:E48)</f>
        <v>0</v>
      </c>
      <c r="F46" s="192">
        <f>SUM(F47:F49)</f>
        <v>19200</v>
      </c>
      <c r="G46" s="192">
        <f>SUM(G47:G48)</f>
        <v>0</v>
      </c>
      <c r="H46" s="192">
        <f>SUM(H47:H48)</f>
        <v>0</v>
      </c>
      <c r="I46" s="192">
        <f>SUM(I47:I48)</f>
        <v>0</v>
      </c>
      <c r="J46" s="192">
        <f>SUM(J47:J48)</f>
        <v>0</v>
      </c>
      <c r="K46" s="192">
        <f>SUM(K47:K48)</f>
        <v>0</v>
      </c>
      <c r="L46" s="128">
        <v>34</v>
      </c>
      <c r="M46" s="128" t="s">
        <v>119</v>
      </c>
      <c r="N46" s="192">
        <f t="shared" si="15"/>
        <v>19200</v>
      </c>
      <c r="O46" s="192">
        <f>SUM(O47:O48)</f>
        <v>0</v>
      </c>
      <c r="P46" s="192">
        <f>SUM(P47:P48)</f>
        <v>0</v>
      </c>
      <c r="Q46" s="192">
        <f>SUM(Q47:Q49)</f>
        <v>19200</v>
      </c>
      <c r="R46" s="192">
        <f>SUM(R47:R48)</f>
        <v>0</v>
      </c>
      <c r="S46" s="192">
        <f>SUM(S47:S48)</f>
        <v>0</v>
      </c>
      <c r="T46" s="192">
        <f>SUM(T47:T48)</f>
        <v>0</v>
      </c>
      <c r="U46" s="192">
        <f>SUM(U47:U48)</f>
        <v>0</v>
      </c>
      <c r="V46" s="192">
        <f>SUM(V47:V48)</f>
        <v>0</v>
      </c>
      <c r="W46" s="213"/>
      <c r="X46" s="128">
        <v>34</v>
      </c>
      <c r="Y46" s="128" t="s">
        <v>119</v>
      </c>
      <c r="Z46" s="213">
        <f t="shared" si="9"/>
        <v>19200</v>
      </c>
      <c r="AA46" s="192">
        <f>SUM(AA47:AA48)</f>
        <v>0</v>
      </c>
      <c r="AB46" s="192">
        <f>SUM(AB47:AB48)</f>
        <v>0</v>
      </c>
      <c r="AC46" s="192">
        <f>SUM(AC47:AC49)</f>
        <v>19200</v>
      </c>
      <c r="AD46" s="192">
        <f>SUM(AD47:AD48)</f>
        <v>0</v>
      </c>
      <c r="AE46" s="192">
        <f>SUM(AE47:AE48)</f>
        <v>0</v>
      </c>
      <c r="AF46" s="192">
        <f>SUM(AF47:AF48)</f>
        <v>0</v>
      </c>
      <c r="AG46" s="192">
        <f>SUM(AG47:AG48)</f>
        <v>0</v>
      </c>
      <c r="AH46" s="192">
        <f>SUM(AH47:AH48)</f>
        <v>0</v>
      </c>
    </row>
    <row r="47" spans="1:34" s="188" customFormat="1" x14ac:dyDescent="0.2">
      <c r="A47" s="50">
        <v>3431</v>
      </c>
      <c r="B47" s="14" t="s">
        <v>126</v>
      </c>
      <c r="C47" s="194">
        <f t="shared" ref="C47:C49" si="16">SUM(D47:J47)</f>
        <v>7000</v>
      </c>
      <c r="D47" s="189"/>
      <c r="E47" s="189"/>
      <c r="F47" s="189">
        <v>7000</v>
      </c>
      <c r="G47" s="189"/>
      <c r="H47" s="189"/>
      <c r="I47" s="189"/>
      <c r="J47" s="189"/>
      <c r="K47" s="189"/>
      <c r="L47" s="50">
        <v>3431</v>
      </c>
      <c r="M47" s="14" t="s">
        <v>126</v>
      </c>
      <c r="N47" s="189">
        <v>12000</v>
      </c>
      <c r="O47" s="189"/>
      <c r="P47" s="189"/>
      <c r="Q47" s="189">
        <v>7000</v>
      </c>
      <c r="R47" s="189"/>
      <c r="S47" s="189"/>
      <c r="T47" s="189"/>
      <c r="U47" s="189"/>
      <c r="V47" s="189"/>
      <c r="W47" s="189"/>
      <c r="X47" s="50">
        <v>3431</v>
      </c>
      <c r="Y47" s="14" t="s">
        <v>126</v>
      </c>
      <c r="Z47" s="189">
        <f t="shared" si="9"/>
        <v>7000</v>
      </c>
      <c r="AA47" s="189"/>
      <c r="AB47" s="189"/>
      <c r="AC47" s="189">
        <v>7000</v>
      </c>
      <c r="AD47" s="189"/>
      <c r="AE47" s="189"/>
      <c r="AF47" s="189"/>
      <c r="AG47" s="189"/>
      <c r="AH47" s="189"/>
    </row>
    <row r="48" spans="1:34" s="188" customFormat="1" x14ac:dyDescent="0.2">
      <c r="A48" s="50">
        <v>3433</v>
      </c>
      <c r="B48" s="14" t="s">
        <v>130</v>
      </c>
      <c r="C48" s="194">
        <f t="shared" si="16"/>
        <v>500</v>
      </c>
      <c r="D48" s="189"/>
      <c r="E48" s="189"/>
      <c r="F48" s="189">
        <v>500</v>
      </c>
      <c r="G48" s="189"/>
      <c r="H48" s="189"/>
      <c r="I48" s="189"/>
      <c r="J48" s="189"/>
      <c r="K48" s="189"/>
      <c r="L48" s="50">
        <v>3433</v>
      </c>
      <c r="M48" s="14" t="s">
        <v>130</v>
      </c>
      <c r="N48" s="189">
        <f t="shared" si="15"/>
        <v>500</v>
      </c>
      <c r="O48" s="189"/>
      <c r="P48" s="189"/>
      <c r="Q48" s="189">
        <v>500</v>
      </c>
      <c r="R48" s="189"/>
      <c r="S48" s="189"/>
      <c r="T48" s="189"/>
      <c r="U48" s="189"/>
      <c r="V48" s="189"/>
      <c r="W48" s="189"/>
      <c r="X48" s="50">
        <v>3433</v>
      </c>
      <c r="Y48" s="14" t="s">
        <v>130</v>
      </c>
      <c r="Z48" s="189">
        <f t="shared" si="9"/>
        <v>500</v>
      </c>
      <c r="AA48" s="189"/>
      <c r="AB48" s="189"/>
      <c r="AC48" s="189">
        <v>500</v>
      </c>
      <c r="AD48" s="189"/>
      <c r="AE48" s="189"/>
      <c r="AF48" s="189"/>
      <c r="AG48" s="189"/>
      <c r="AH48" s="189"/>
    </row>
    <row r="49" spans="1:34" s="220" customFormat="1" x14ac:dyDescent="0.2">
      <c r="A49" s="50">
        <v>3434</v>
      </c>
      <c r="B49" s="14" t="s">
        <v>330</v>
      </c>
      <c r="C49" s="194">
        <f t="shared" si="16"/>
        <v>11700</v>
      </c>
      <c r="D49" s="189"/>
      <c r="E49" s="189"/>
      <c r="F49" s="189">
        <v>11700</v>
      </c>
      <c r="G49" s="189"/>
      <c r="H49" s="189"/>
      <c r="I49" s="189"/>
      <c r="J49" s="189"/>
      <c r="K49" s="189"/>
      <c r="L49" s="50">
        <v>3434</v>
      </c>
      <c r="M49" s="14" t="s">
        <v>330</v>
      </c>
      <c r="N49" s="189">
        <f>Q49</f>
        <v>11700</v>
      </c>
      <c r="O49" s="189"/>
      <c r="P49" s="189"/>
      <c r="Q49" s="189">
        <v>11700</v>
      </c>
      <c r="R49" s="189"/>
      <c r="S49" s="189"/>
      <c r="T49" s="189"/>
      <c r="U49" s="189"/>
      <c r="V49" s="189"/>
      <c r="W49" s="189"/>
      <c r="X49" s="50">
        <v>3434</v>
      </c>
      <c r="Y49" s="14" t="s">
        <v>330</v>
      </c>
      <c r="Z49" s="189">
        <f t="shared" si="9"/>
        <v>11700</v>
      </c>
      <c r="AA49" s="189"/>
      <c r="AB49" s="189"/>
      <c r="AC49" s="189">
        <v>11700</v>
      </c>
      <c r="AD49" s="189"/>
      <c r="AE49" s="189"/>
      <c r="AF49" s="189"/>
      <c r="AG49" s="189"/>
      <c r="AH49" s="189"/>
    </row>
    <row r="50" spans="1:34" s="166" customFormat="1" ht="25.5" x14ac:dyDescent="0.2">
      <c r="A50" s="168">
        <v>37</v>
      </c>
      <c r="B50" s="167" t="s">
        <v>134</v>
      </c>
      <c r="C50" s="192">
        <f>SUM(D50:J50)</f>
        <v>27500</v>
      </c>
      <c r="D50" s="192">
        <f t="shared" ref="D50:AH50" si="17">SUM(D51)</f>
        <v>0</v>
      </c>
      <c r="E50" s="192">
        <f t="shared" si="17"/>
        <v>0</v>
      </c>
      <c r="F50" s="192">
        <f t="shared" si="17"/>
        <v>27500</v>
      </c>
      <c r="G50" s="192">
        <f t="shared" si="17"/>
        <v>0</v>
      </c>
      <c r="H50" s="192">
        <f t="shared" si="17"/>
        <v>0</v>
      </c>
      <c r="I50" s="192">
        <f t="shared" si="17"/>
        <v>0</v>
      </c>
      <c r="J50" s="192">
        <f t="shared" si="17"/>
        <v>0</v>
      </c>
      <c r="K50" s="192">
        <f t="shared" si="17"/>
        <v>0</v>
      </c>
      <c r="L50" s="168">
        <v>37</v>
      </c>
      <c r="M50" s="167" t="s">
        <v>134</v>
      </c>
      <c r="N50" s="192">
        <f t="shared" si="15"/>
        <v>27500</v>
      </c>
      <c r="O50" s="192">
        <f t="shared" si="17"/>
        <v>0</v>
      </c>
      <c r="P50" s="192">
        <f t="shared" si="17"/>
        <v>0</v>
      </c>
      <c r="Q50" s="192">
        <f t="shared" si="17"/>
        <v>27500</v>
      </c>
      <c r="R50" s="192">
        <f t="shared" si="17"/>
        <v>0</v>
      </c>
      <c r="S50" s="192">
        <f t="shared" si="17"/>
        <v>0</v>
      </c>
      <c r="T50" s="192">
        <f t="shared" si="17"/>
        <v>0</v>
      </c>
      <c r="U50" s="192">
        <f t="shared" si="17"/>
        <v>0</v>
      </c>
      <c r="V50" s="192">
        <f t="shared" si="17"/>
        <v>0</v>
      </c>
      <c r="W50" s="213"/>
      <c r="X50" s="168">
        <v>37</v>
      </c>
      <c r="Y50" s="167" t="s">
        <v>134</v>
      </c>
      <c r="Z50" s="213">
        <f t="shared" si="9"/>
        <v>27500</v>
      </c>
      <c r="AA50" s="192">
        <f t="shared" si="17"/>
        <v>0</v>
      </c>
      <c r="AB50" s="192">
        <f t="shared" si="17"/>
        <v>0</v>
      </c>
      <c r="AC50" s="192">
        <f t="shared" si="17"/>
        <v>27500</v>
      </c>
      <c r="AD50" s="192">
        <f t="shared" si="17"/>
        <v>0</v>
      </c>
      <c r="AE50" s="192">
        <f t="shared" si="17"/>
        <v>0</v>
      </c>
      <c r="AF50" s="192">
        <f t="shared" si="17"/>
        <v>0</v>
      </c>
      <c r="AG50" s="192">
        <f t="shared" si="17"/>
        <v>0</v>
      </c>
      <c r="AH50" s="192">
        <f t="shared" si="17"/>
        <v>0</v>
      </c>
    </row>
    <row r="51" spans="1:34" s="188" customFormat="1" x14ac:dyDescent="0.2">
      <c r="A51" s="50">
        <v>3721</v>
      </c>
      <c r="B51" s="14" t="s">
        <v>138</v>
      </c>
      <c r="C51" s="194">
        <f>SUM(D51:J51)</f>
        <v>27500</v>
      </c>
      <c r="D51" s="189"/>
      <c r="E51" s="189"/>
      <c r="F51" s="189">
        <v>27500</v>
      </c>
      <c r="G51" s="189"/>
      <c r="H51" s="189"/>
      <c r="I51" s="189"/>
      <c r="J51" s="189"/>
      <c r="K51" s="189"/>
      <c r="L51" s="50">
        <v>3721</v>
      </c>
      <c r="M51" s="14" t="s">
        <v>138</v>
      </c>
      <c r="N51" s="189">
        <f t="shared" si="15"/>
        <v>27500</v>
      </c>
      <c r="O51" s="189"/>
      <c r="P51" s="189"/>
      <c r="Q51" s="189">
        <v>27500</v>
      </c>
      <c r="R51" s="189"/>
      <c r="S51" s="189"/>
      <c r="T51" s="189"/>
      <c r="U51" s="189"/>
      <c r="V51" s="189"/>
      <c r="W51" s="189"/>
      <c r="X51" s="50">
        <v>3721</v>
      </c>
      <c r="Y51" s="14" t="s">
        <v>138</v>
      </c>
      <c r="Z51" s="189">
        <f t="shared" si="9"/>
        <v>27500</v>
      </c>
      <c r="AA51" s="189"/>
      <c r="AB51" s="189"/>
      <c r="AC51" s="189">
        <v>27500</v>
      </c>
      <c r="AD51" s="189"/>
      <c r="AE51" s="189"/>
      <c r="AF51" s="189"/>
      <c r="AG51" s="189"/>
      <c r="AH51" s="189"/>
    </row>
    <row r="52" spans="1:34" s="12" customFormat="1" ht="25.5" x14ac:dyDescent="0.2">
      <c r="A52" s="128">
        <v>42</v>
      </c>
      <c r="B52" s="129" t="s">
        <v>159</v>
      </c>
      <c r="C52" s="192">
        <f>SUM(D52:J52)</f>
        <v>39738</v>
      </c>
      <c r="D52" s="192">
        <f t="shared" ref="D52:AH52" si="18">SUM(D53:D55)</f>
        <v>0</v>
      </c>
      <c r="E52" s="192">
        <f t="shared" si="18"/>
        <v>30138</v>
      </c>
      <c r="F52" s="192">
        <f t="shared" si="18"/>
        <v>0</v>
      </c>
      <c r="G52" s="192">
        <f t="shared" si="18"/>
        <v>0</v>
      </c>
      <c r="H52" s="192">
        <f t="shared" si="18"/>
        <v>0</v>
      </c>
      <c r="I52" s="192">
        <f t="shared" si="18"/>
        <v>9600</v>
      </c>
      <c r="J52" s="192">
        <f t="shared" si="18"/>
        <v>0</v>
      </c>
      <c r="K52" s="192">
        <f t="shared" si="18"/>
        <v>0</v>
      </c>
      <c r="L52" s="128">
        <v>42</v>
      </c>
      <c r="M52" s="129" t="s">
        <v>159</v>
      </c>
      <c r="N52" s="192">
        <f t="shared" si="15"/>
        <v>39738</v>
      </c>
      <c r="O52" s="192"/>
      <c r="P52" s="192">
        <f t="shared" si="18"/>
        <v>30138</v>
      </c>
      <c r="Q52" s="192">
        <f t="shared" si="18"/>
        <v>0</v>
      </c>
      <c r="R52" s="192">
        <f t="shared" si="18"/>
        <v>0</v>
      </c>
      <c r="S52" s="192">
        <f t="shared" si="18"/>
        <v>0</v>
      </c>
      <c r="T52" s="192">
        <f t="shared" si="18"/>
        <v>9600</v>
      </c>
      <c r="U52" s="192">
        <f t="shared" si="18"/>
        <v>0</v>
      </c>
      <c r="V52" s="192">
        <f t="shared" si="18"/>
        <v>0</v>
      </c>
      <c r="W52" s="213"/>
      <c r="X52" s="128">
        <v>42</v>
      </c>
      <c r="Y52" s="129" t="s">
        <v>159</v>
      </c>
      <c r="Z52" s="213">
        <f t="shared" si="9"/>
        <v>40738</v>
      </c>
      <c r="AA52" s="192">
        <f t="shared" si="18"/>
        <v>0</v>
      </c>
      <c r="AB52" s="192">
        <f t="shared" si="18"/>
        <v>31138</v>
      </c>
      <c r="AC52" s="192">
        <f t="shared" si="18"/>
        <v>0</v>
      </c>
      <c r="AD52" s="192">
        <f t="shared" si="18"/>
        <v>0</v>
      </c>
      <c r="AE52" s="192">
        <f t="shared" si="18"/>
        <v>0</v>
      </c>
      <c r="AF52" s="192">
        <f t="shared" si="18"/>
        <v>9600</v>
      </c>
      <c r="AG52" s="192">
        <f t="shared" si="18"/>
        <v>0</v>
      </c>
      <c r="AH52" s="192">
        <f t="shared" si="18"/>
        <v>0</v>
      </c>
    </row>
    <row r="53" spans="1:34" s="188" customFormat="1" x14ac:dyDescent="0.2">
      <c r="A53" s="53">
        <v>42211</v>
      </c>
      <c r="B53" s="169" t="s">
        <v>348</v>
      </c>
      <c r="C53" s="194">
        <f t="shared" ref="C53:C55" si="19">SUM(D53:J53)</f>
        <v>39738</v>
      </c>
      <c r="D53" s="189"/>
      <c r="E53" s="189">
        <v>30138</v>
      </c>
      <c r="F53" s="189"/>
      <c r="G53" s="189"/>
      <c r="H53" s="189"/>
      <c r="I53" s="189">
        <v>9600</v>
      </c>
      <c r="J53" s="189"/>
      <c r="K53" s="189"/>
      <c r="L53" s="53">
        <v>4221</v>
      </c>
      <c r="M53" s="169" t="s">
        <v>166</v>
      </c>
      <c r="N53" s="189">
        <f t="shared" si="15"/>
        <v>39738</v>
      </c>
      <c r="O53" s="189"/>
      <c r="P53" s="189">
        <v>30138</v>
      </c>
      <c r="Q53" s="189"/>
      <c r="R53" s="189"/>
      <c r="S53" s="189"/>
      <c r="T53" s="189">
        <v>9600</v>
      </c>
      <c r="U53" s="189"/>
      <c r="V53" s="189"/>
      <c r="W53" s="189"/>
      <c r="X53" s="53">
        <v>4221</v>
      </c>
      <c r="Y53" s="169" t="s">
        <v>166</v>
      </c>
      <c r="Z53" s="189">
        <f t="shared" si="9"/>
        <v>40738</v>
      </c>
      <c r="AA53" s="189"/>
      <c r="AB53" s="189">
        <v>31138</v>
      </c>
      <c r="AC53" s="189"/>
      <c r="AD53" s="189"/>
      <c r="AE53" s="189"/>
      <c r="AF53" s="189">
        <v>9600</v>
      </c>
      <c r="AG53" s="189"/>
      <c r="AH53" s="189"/>
    </row>
    <row r="54" spans="1:34" s="188" customFormat="1" x14ac:dyDescent="0.2">
      <c r="A54" s="180">
        <v>4227</v>
      </c>
      <c r="B54" s="181" t="s">
        <v>49</v>
      </c>
      <c r="C54" s="194">
        <f t="shared" si="19"/>
        <v>0</v>
      </c>
      <c r="D54" s="189"/>
      <c r="E54" s="189"/>
      <c r="F54" s="189"/>
      <c r="G54" s="189"/>
      <c r="H54" s="189"/>
      <c r="I54" s="189"/>
      <c r="J54" s="189"/>
      <c r="K54" s="189"/>
      <c r="L54" s="180">
        <v>4227</v>
      </c>
      <c r="M54" s="181" t="s">
        <v>49</v>
      </c>
      <c r="N54" s="189">
        <f t="shared" si="15"/>
        <v>0</v>
      </c>
      <c r="O54" s="189"/>
      <c r="P54" s="189"/>
      <c r="Q54" s="189"/>
      <c r="R54" s="189"/>
      <c r="S54" s="189"/>
      <c r="T54" s="189"/>
      <c r="U54" s="189"/>
      <c r="V54" s="189"/>
      <c r="W54" s="189"/>
      <c r="X54" s="180">
        <v>4227</v>
      </c>
      <c r="Y54" s="181" t="s">
        <v>49</v>
      </c>
      <c r="Z54" s="189">
        <f t="shared" si="9"/>
        <v>0</v>
      </c>
      <c r="AA54" s="189"/>
      <c r="AB54" s="189"/>
      <c r="AC54" s="189"/>
      <c r="AD54" s="189"/>
      <c r="AE54" s="189"/>
      <c r="AF54" s="189"/>
      <c r="AG54" s="189"/>
      <c r="AH54" s="189"/>
    </row>
    <row r="55" spans="1:34" s="188" customFormat="1" x14ac:dyDescent="0.2">
      <c r="A55" s="180"/>
      <c r="B55" s="181"/>
      <c r="C55" s="194">
        <f t="shared" si="19"/>
        <v>0</v>
      </c>
      <c r="D55" s="189"/>
      <c r="E55" s="189"/>
      <c r="F55" s="189"/>
      <c r="G55" s="189"/>
      <c r="H55" s="189"/>
      <c r="I55" s="189"/>
      <c r="J55" s="189"/>
      <c r="K55" s="189"/>
      <c r="L55" s="180"/>
      <c r="M55" s="181"/>
      <c r="N55" s="189">
        <f t="shared" si="15"/>
        <v>0</v>
      </c>
      <c r="O55" s="189"/>
      <c r="P55" s="189"/>
      <c r="Q55" s="189"/>
      <c r="R55" s="189"/>
      <c r="S55" s="189"/>
      <c r="T55" s="189"/>
      <c r="U55" s="189"/>
      <c r="V55" s="189"/>
      <c r="W55" s="189"/>
      <c r="X55" s="180">
        <v>4231</v>
      </c>
      <c r="Y55" s="181" t="s">
        <v>181</v>
      </c>
      <c r="Z55" s="189">
        <f t="shared" si="9"/>
        <v>0</v>
      </c>
      <c r="AA55" s="189"/>
      <c r="AB55" s="189"/>
      <c r="AC55" s="189"/>
      <c r="AD55" s="189"/>
      <c r="AE55" s="189"/>
      <c r="AF55" s="189"/>
      <c r="AG55" s="189"/>
      <c r="AH55" s="189"/>
    </row>
    <row r="56" spans="1:34" s="12" customFormat="1" ht="25.5" x14ac:dyDescent="0.2">
      <c r="A56" s="87" t="s">
        <v>41</v>
      </c>
      <c r="B56" s="88" t="s">
        <v>324</v>
      </c>
      <c r="C56" s="191">
        <f>C58++C69+C74</f>
        <v>256912</v>
      </c>
      <c r="D56" s="191">
        <f t="shared" ref="D56:AH56" si="20">SUM(D58+D69+D74)</f>
        <v>256912</v>
      </c>
      <c r="E56" s="191">
        <f t="shared" si="20"/>
        <v>0</v>
      </c>
      <c r="F56" s="191">
        <f t="shared" si="20"/>
        <v>0</v>
      </c>
      <c r="G56" s="191">
        <f t="shared" si="20"/>
        <v>0</v>
      </c>
      <c r="H56" s="191">
        <f t="shared" si="20"/>
        <v>0</v>
      </c>
      <c r="I56" s="191">
        <f t="shared" si="20"/>
        <v>0</v>
      </c>
      <c r="J56" s="191">
        <f t="shared" si="20"/>
        <v>0</v>
      </c>
      <c r="K56" s="191">
        <f t="shared" si="20"/>
        <v>0</v>
      </c>
      <c r="L56" s="87" t="s">
        <v>41</v>
      </c>
      <c r="M56" s="88" t="s">
        <v>324</v>
      </c>
      <c r="N56" s="191">
        <f>N58+N69+N74</f>
        <v>156912</v>
      </c>
      <c r="O56" s="191">
        <f t="shared" si="20"/>
        <v>156912</v>
      </c>
      <c r="P56" s="191">
        <f t="shared" si="20"/>
        <v>0</v>
      </c>
      <c r="Q56" s="191">
        <f t="shared" si="20"/>
        <v>0</v>
      </c>
      <c r="R56" s="191">
        <f t="shared" si="20"/>
        <v>0</v>
      </c>
      <c r="S56" s="191">
        <f t="shared" si="20"/>
        <v>0</v>
      </c>
      <c r="T56" s="191">
        <f t="shared" si="20"/>
        <v>0</v>
      </c>
      <c r="U56" s="191">
        <f t="shared" si="20"/>
        <v>0</v>
      </c>
      <c r="V56" s="191">
        <f t="shared" si="20"/>
        <v>0</v>
      </c>
      <c r="W56" s="191"/>
      <c r="X56" s="87" t="s">
        <v>41</v>
      </c>
      <c r="Y56" s="88" t="s">
        <v>324</v>
      </c>
      <c r="Z56" s="191">
        <f>SUM(AA56:AG56)</f>
        <v>156912</v>
      </c>
      <c r="AA56" s="191">
        <f t="shared" si="20"/>
        <v>156912</v>
      </c>
      <c r="AB56" s="191">
        <f t="shared" si="20"/>
        <v>0</v>
      </c>
      <c r="AC56" s="191">
        <f t="shared" si="20"/>
        <v>0</v>
      </c>
      <c r="AD56" s="191">
        <f t="shared" si="20"/>
        <v>0</v>
      </c>
      <c r="AE56" s="191">
        <f t="shared" si="20"/>
        <v>0</v>
      </c>
      <c r="AF56" s="191">
        <f t="shared" si="20"/>
        <v>0</v>
      </c>
      <c r="AG56" s="191">
        <f t="shared" si="20"/>
        <v>0</v>
      </c>
      <c r="AH56" s="191">
        <f t="shared" si="20"/>
        <v>0</v>
      </c>
    </row>
    <row r="57" spans="1:34" s="188" customFormat="1" x14ac:dyDescent="0.2">
      <c r="A57" s="53"/>
      <c r="B57" s="14"/>
      <c r="C57" s="189"/>
      <c r="D57" s="189"/>
      <c r="E57" s="189"/>
      <c r="F57" s="189"/>
      <c r="G57" s="189"/>
      <c r="H57" s="189"/>
      <c r="I57" s="189"/>
      <c r="J57" s="189"/>
      <c r="K57" s="189"/>
      <c r="L57" s="53"/>
      <c r="M57" s="14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53"/>
      <c r="Y57" s="14"/>
      <c r="Z57" s="189"/>
      <c r="AA57" s="189"/>
      <c r="AB57" s="189"/>
      <c r="AC57" s="189"/>
      <c r="AD57" s="189"/>
      <c r="AE57" s="189"/>
      <c r="AF57" s="189"/>
      <c r="AG57" s="189"/>
      <c r="AH57" s="189"/>
    </row>
    <row r="58" spans="1:34" s="12" customFormat="1" ht="12.75" customHeight="1" x14ac:dyDescent="0.2">
      <c r="A58" s="265" t="s">
        <v>40</v>
      </c>
      <c r="B58" s="266" t="s">
        <v>322</v>
      </c>
      <c r="C58" s="267">
        <f>SUM(D58:J59)</f>
        <v>35000</v>
      </c>
      <c r="D58" s="267">
        <f t="shared" ref="D58:AH58" si="21">SUM(D61+D65)</f>
        <v>35000</v>
      </c>
      <c r="E58" s="267">
        <f t="shared" si="21"/>
        <v>0</v>
      </c>
      <c r="F58" s="267">
        <f t="shared" si="21"/>
        <v>0</v>
      </c>
      <c r="G58" s="267">
        <f t="shared" si="21"/>
        <v>0</v>
      </c>
      <c r="H58" s="267">
        <f t="shared" si="21"/>
        <v>0</v>
      </c>
      <c r="I58" s="267">
        <f t="shared" si="21"/>
        <v>0</v>
      </c>
      <c r="J58" s="267">
        <f t="shared" si="21"/>
        <v>0</v>
      </c>
      <c r="K58" s="267">
        <f t="shared" si="21"/>
        <v>0</v>
      </c>
      <c r="L58" s="265" t="s">
        <v>40</v>
      </c>
      <c r="M58" s="266" t="s">
        <v>322</v>
      </c>
      <c r="N58" s="267">
        <f>SUM(O58:U59)</f>
        <v>35000</v>
      </c>
      <c r="O58" s="267">
        <f t="shared" si="21"/>
        <v>35000</v>
      </c>
      <c r="P58" s="267">
        <f t="shared" si="21"/>
        <v>0</v>
      </c>
      <c r="Q58" s="267">
        <f t="shared" si="21"/>
        <v>0</v>
      </c>
      <c r="R58" s="267">
        <f t="shared" si="21"/>
        <v>0</v>
      </c>
      <c r="S58" s="267">
        <f t="shared" si="21"/>
        <v>0</v>
      </c>
      <c r="T58" s="267">
        <f t="shared" si="21"/>
        <v>0</v>
      </c>
      <c r="U58" s="267">
        <f t="shared" si="21"/>
        <v>0</v>
      </c>
      <c r="V58" s="267">
        <f t="shared" si="21"/>
        <v>0</v>
      </c>
      <c r="W58" s="214"/>
      <c r="X58" s="265" t="s">
        <v>40</v>
      </c>
      <c r="Y58" s="266" t="s">
        <v>322</v>
      </c>
      <c r="Z58" s="267">
        <f>SUM(AA58:AG59)</f>
        <v>35000</v>
      </c>
      <c r="AA58" s="267">
        <f t="shared" si="21"/>
        <v>35000</v>
      </c>
      <c r="AB58" s="267">
        <f t="shared" si="21"/>
        <v>0</v>
      </c>
      <c r="AC58" s="267">
        <f t="shared" si="21"/>
        <v>0</v>
      </c>
      <c r="AD58" s="267">
        <f t="shared" si="21"/>
        <v>0</v>
      </c>
      <c r="AE58" s="267">
        <f t="shared" si="21"/>
        <v>0</v>
      </c>
      <c r="AF58" s="267">
        <f t="shared" si="21"/>
        <v>0</v>
      </c>
      <c r="AG58" s="267">
        <f t="shared" si="21"/>
        <v>0</v>
      </c>
      <c r="AH58" s="267">
        <f t="shared" si="21"/>
        <v>0</v>
      </c>
    </row>
    <row r="59" spans="1:34" s="12" customFormat="1" ht="12.75" customHeight="1" x14ac:dyDescent="0.2">
      <c r="A59" s="265"/>
      <c r="B59" s="266"/>
      <c r="C59" s="267"/>
      <c r="D59" s="267"/>
      <c r="E59" s="267"/>
      <c r="F59" s="267"/>
      <c r="G59" s="267"/>
      <c r="H59" s="267"/>
      <c r="I59" s="267"/>
      <c r="J59" s="267"/>
      <c r="K59" s="267"/>
      <c r="L59" s="265"/>
      <c r="M59" s="266"/>
      <c r="N59" s="267"/>
      <c r="O59" s="267"/>
      <c r="P59" s="267"/>
      <c r="Q59" s="267"/>
      <c r="R59" s="267"/>
      <c r="S59" s="267"/>
      <c r="T59" s="267"/>
      <c r="U59" s="267"/>
      <c r="V59" s="267"/>
      <c r="W59" s="214"/>
      <c r="X59" s="265"/>
      <c r="Y59" s="266"/>
      <c r="Z59" s="267"/>
      <c r="AA59" s="267"/>
      <c r="AB59" s="267"/>
      <c r="AC59" s="267"/>
      <c r="AD59" s="267"/>
      <c r="AE59" s="267"/>
      <c r="AF59" s="267"/>
      <c r="AG59" s="267"/>
      <c r="AH59" s="267"/>
    </row>
    <row r="60" spans="1:34" s="188" customFormat="1" ht="12.75" customHeight="1" x14ac:dyDescent="0.2">
      <c r="A60" s="169"/>
      <c r="B60" s="14"/>
      <c r="C60" s="189"/>
      <c r="D60" s="189"/>
      <c r="E60" s="189"/>
      <c r="F60" s="189"/>
      <c r="G60" s="189"/>
      <c r="H60" s="189"/>
      <c r="I60" s="189"/>
      <c r="J60" s="189"/>
      <c r="K60" s="189"/>
      <c r="L60" s="169"/>
      <c r="M60" s="14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69"/>
      <c r="Y60" s="14"/>
      <c r="Z60" s="189"/>
      <c r="AA60" s="189"/>
      <c r="AB60" s="189"/>
      <c r="AC60" s="189"/>
      <c r="AD60" s="189"/>
      <c r="AE60" s="189"/>
      <c r="AF60" s="189"/>
      <c r="AG60" s="189"/>
      <c r="AH60" s="189"/>
    </row>
    <row r="61" spans="1:34" s="12" customFormat="1" x14ac:dyDescent="0.2">
      <c r="A61" s="171">
        <v>32</v>
      </c>
      <c r="B61" s="173" t="s">
        <v>26</v>
      </c>
      <c r="C61" s="195">
        <f>SUM(D61:J61)</f>
        <v>35000</v>
      </c>
      <c r="D61" s="195">
        <f t="shared" ref="D61:AH61" si="22">SUM(D62:D64)</f>
        <v>35000</v>
      </c>
      <c r="E61" s="195">
        <f t="shared" si="22"/>
        <v>0</v>
      </c>
      <c r="F61" s="195">
        <f t="shared" si="22"/>
        <v>0</v>
      </c>
      <c r="G61" s="195">
        <f t="shared" si="22"/>
        <v>0</v>
      </c>
      <c r="H61" s="195">
        <f t="shared" si="22"/>
        <v>0</v>
      </c>
      <c r="I61" s="195">
        <f t="shared" si="22"/>
        <v>0</v>
      </c>
      <c r="J61" s="195">
        <f t="shared" si="22"/>
        <v>0</v>
      </c>
      <c r="K61" s="195">
        <f t="shared" si="22"/>
        <v>0</v>
      </c>
      <c r="L61" s="171">
        <v>32</v>
      </c>
      <c r="M61" s="173" t="s">
        <v>26</v>
      </c>
      <c r="N61" s="195">
        <f>SUM(O61:U61)</f>
        <v>22500</v>
      </c>
      <c r="O61" s="195">
        <f t="shared" si="22"/>
        <v>22500</v>
      </c>
      <c r="P61" s="195">
        <f t="shared" si="22"/>
        <v>0</v>
      </c>
      <c r="Q61" s="195">
        <f t="shared" si="22"/>
        <v>0</v>
      </c>
      <c r="R61" s="195">
        <f t="shared" si="22"/>
        <v>0</v>
      </c>
      <c r="S61" s="195">
        <f t="shared" si="22"/>
        <v>0</v>
      </c>
      <c r="T61" s="195">
        <f t="shared" si="22"/>
        <v>0</v>
      </c>
      <c r="U61" s="195">
        <f t="shared" si="22"/>
        <v>0</v>
      </c>
      <c r="V61" s="195">
        <f t="shared" si="22"/>
        <v>0</v>
      </c>
      <c r="W61" s="214"/>
      <c r="X61" s="171">
        <v>32</v>
      </c>
      <c r="Y61" s="173" t="s">
        <v>26</v>
      </c>
      <c r="Z61" s="214">
        <f>SUM(AA61:AG61)</f>
        <v>22500</v>
      </c>
      <c r="AA61" s="195">
        <f t="shared" si="22"/>
        <v>22500</v>
      </c>
      <c r="AB61" s="195">
        <f t="shared" si="22"/>
        <v>0</v>
      </c>
      <c r="AC61" s="195">
        <f t="shared" si="22"/>
        <v>0</v>
      </c>
      <c r="AD61" s="195">
        <f t="shared" si="22"/>
        <v>0</v>
      </c>
      <c r="AE61" s="195">
        <f t="shared" si="22"/>
        <v>0</v>
      </c>
      <c r="AF61" s="195">
        <f t="shared" si="22"/>
        <v>0</v>
      </c>
      <c r="AG61" s="195">
        <f t="shared" si="22"/>
        <v>0</v>
      </c>
      <c r="AH61" s="195">
        <f t="shared" si="22"/>
        <v>0</v>
      </c>
    </row>
    <row r="62" spans="1:34" s="188" customFormat="1" ht="12.75" customHeight="1" x14ac:dyDescent="0.2">
      <c r="A62" s="53">
        <v>3222</v>
      </c>
      <c r="B62" s="169" t="s">
        <v>48</v>
      </c>
      <c r="C62" s="194">
        <f t="shared" ref="C62:C64" si="23">SUM(D62:J62)</f>
        <v>32500</v>
      </c>
      <c r="D62" s="189">
        <v>32500</v>
      </c>
      <c r="E62" s="189"/>
      <c r="F62" s="189"/>
      <c r="G62" s="189"/>
      <c r="H62" s="189"/>
      <c r="I62" s="189"/>
      <c r="J62" s="189"/>
      <c r="K62" s="189"/>
      <c r="L62" s="53">
        <v>3222</v>
      </c>
      <c r="M62" s="169" t="s">
        <v>48</v>
      </c>
      <c r="N62" s="189">
        <f t="shared" ref="N62:N64" si="24">SUM(O62:U62)</f>
        <v>20000</v>
      </c>
      <c r="O62" s="189">
        <v>20000</v>
      </c>
      <c r="P62" s="189"/>
      <c r="Q62" s="189"/>
      <c r="R62" s="189"/>
      <c r="S62" s="189"/>
      <c r="T62" s="189"/>
      <c r="U62" s="189"/>
      <c r="V62" s="189"/>
      <c r="W62" s="189"/>
      <c r="X62" s="53">
        <v>3222</v>
      </c>
      <c r="Y62" s="169" t="s">
        <v>48</v>
      </c>
      <c r="Z62" s="189">
        <f t="shared" ref="Z62:Z64" si="25">SUM(AA62:AG62)</f>
        <v>20000</v>
      </c>
      <c r="AA62" s="189">
        <v>20000</v>
      </c>
      <c r="AB62" s="189"/>
      <c r="AC62" s="189"/>
      <c r="AD62" s="189"/>
      <c r="AE62" s="189"/>
      <c r="AF62" s="189"/>
      <c r="AG62" s="189"/>
      <c r="AH62" s="189"/>
    </row>
    <row r="63" spans="1:34" s="188" customFormat="1" x14ac:dyDescent="0.2">
      <c r="A63" s="53">
        <v>3225</v>
      </c>
      <c r="B63" s="14" t="s">
        <v>51</v>
      </c>
      <c r="C63" s="194">
        <f t="shared" si="23"/>
        <v>2500</v>
      </c>
      <c r="D63" s="189">
        <v>2500</v>
      </c>
      <c r="E63" s="189"/>
      <c r="F63" s="189"/>
      <c r="G63" s="189"/>
      <c r="H63" s="189"/>
      <c r="I63" s="189"/>
      <c r="J63" s="189"/>
      <c r="K63" s="189"/>
      <c r="L63" s="53">
        <v>3225</v>
      </c>
      <c r="M63" s="14" t="s">
        <v>51</v>
      </c>
      <c r="N63" s="189">
        <f t="shared" si="24"/>
        <v>2500</v>
      </c>
      <c r="O63" s="189">
        <v>2500</v>
      </c>
      <c r="P63" s="189"/>
      <c r="Q63" s="189"/>
      <c r="R63" s="189"/>
      <c r="S63" s="189"/>
      <c r="T63" s="189"/>
      <c r="U63" s="189"/>
      <c r="V63" s="189"/>
      <c r="W63" s="189"/>
      <c r="X63" s="53">
        <v>3225</v>
      </c>
      <c r="Y63" s="14" t="s">
        <v>51</v>
      </c>
      <c r="Z63" s="189">
        <f t="shared" si="25"/>
        <v>2500</v>
      </c>
      <c r="AA63" s="189">
        <v>2500</v>
      </c>
      <c r="AB63" s="189"/>
      <c r="AC63" s="189"/>
      <c r="AD63" s="189"/>
      <c r="AE63" s="189"/>
      <c r="AF63" s="189"/>
      <c r="AG63" s="189"/>
      <c r="AH63" s="189"/>
    </row>
    <row r="64" spans="1:34" s="188" customFormat="1" x14ac:dyDescent="0.2">
      <c r="A64" s="53"/>
      <c r="B64" s="14"/>
      <c r="C64" s="194">
        <f t="shared" si="23"/>
        <v>0</v>
      </c>
      <c r="D64" s="189"/>
      <c r="E64" s="189"/>
      <c r="F64" s="189"/>
      <c r="G64" s="189"/>
      <c r="H64" s="189"/>
      <c r="I64" s="189"/>
      <c r="J64" s="189"/>
      <c r="K64" s="189"/>
      <c r="L64" s="53"/>
      <c r="M64" s="14"/>
      <c r="N64" s="189">
        <f t="shared" si="24"/>
        <v>0</v>
      </c>
      <c r="O64" s="189"/>
      <c r="P64" s="189"/>
      <c r="Q64" s="189"/>
      <c r="R64" s="189"/>
      <c r="S64" s="189"/>
      <c r="T64" s="189"/>
      <c r="U64" s="189"/>
      <c r="V64" s="189"/>
      <c r="W64" s="189"/>
      <c r="X64" s="53"/>
      <c r="Y64" s="14"/>
      <c r="Z64" s="189">
        <f t="shared" si="25"/>
        <v>0</v>
      </c>
      <c r="AA64" s="189"/>
      <c r="AB64" s="189"/>
      <c r="AC64" s="189"/>
      <c r="AD64" s="189"/>
      <c r="AE64" s="189"/>
      <c r="AF64" s="189"/>
      <c r="AG64" s="189"/>
      <c r="AH64" s="189"/>
    </row>
    <row r="65" spans="1:34" s="12" customFormat="1" ht="25.5" x14ac:dyDescent="0.2">
      <c r="A65" s="171">
        <v>42</v>
      </c>
      <c r="B65" s="172" t="s">
        <v>159</v>
      </c>
      <c r="C65" s="195">
        <f>C66+C67+C68</f>
        <v>0</v>
      </c>
      <c r="D65" s="195">
        <f t="shared" ref="D65:AH65" si="26">SUM(D66:D68)</f>
        <v>0</v>
      </c>
      <c r="E65" s="195">
        <f t="shared" si="26"/>
        <v>0</v>
      </c>
      <c r="F65" s="195">
        <f t="shared" si="26"/>
        <v>0</v>
      </c>
      <c r="G65" s="195">
        <f t="shared" si="26"/>
        <v>0</v>
      </c>
      <c r="H65" s="195">
        <f t="shared" si="26"/>
        <v>0</v>
      </c>
      <c r="I65" s="195">
        <f t="shared" si="26"/>
        <v>0</v>
      </c>
      <c r="J65" s="195">
        <f t="shared" si="26"/>
        <v>0</v>
      </c>
      <c r="K65" s="195">
        <f t="shared" si="26"/>
        <v>0</v>
      </c>
      <c r="L65" s="171">
        <v>42</v>
      </c>
      <c r="M65" s="172" t="s">
        <v>159</v>
      </c>
      <c r="N65" s="195">
        <f>SUM(N66:N68)</f>
        <v>12500</v>
      </c>
      <c r="O65" s="195">
        <f t="shared" si="26"/>
        <v>12500</v>
      </c>
      <c r="P65" s="195">
        <f t="shared" si="26"/>
        <v>0</v>
      </c>
      <c r="Q65" s="195">
        <f t="shared" si="26"/>
        <v>0</v>
      </c>
      <c r="R65" s="195">
        <f t="shared" si="26"/>
        <v>0</v>
      </c>
      <c r="S65" s="195">
        <f t="shared" si="26"/>
        <v>0</v>
      </c>
      <c r="T65" s="195">
        <f t="shared" si="26"/>
        <v>0</v>
      </c>
      <c r="U65" s="195">
        <f t="shared" si="26"/>
        <v>0</v>
      </c>
      <c r="V65" s="195">
        <f t="shared" si="26"/>
        <v>0</v>
      </c>
      <c r="W65" s="214"/>
      <c r="X65" s="171">
        <v>42</v>
      </c>
      <c r="Y65" s="172" t="s">
        <v>159</v>
      </c>
      <c r="Z65" s="214">
        <f>SUM(AA65:AG65)</f>
        <v>12500</v>
      </c>
      <c r="AA65" s="195">
        <f t="shared" si="26"/>
        <v>12500</v>
      </c>
      <c r="AB65" s="195">
        <f t="shared" si="26"/>
        <v>0</v>
      </c>
      <c r="AC65" s="195">
        <f t="shared" si="26"/>
        <v>0</v>
      </c>
      <c r="AD65" s="195">
        <f t="shared" si="26"/>
        <v>0</v>
      </c>
      <c r="AE65" s="195">
        <f t="shared" si="26"/>
        <v>0</v>
      </c>
      <c r="AF65" s="195">
        <f t="shared" si="26"/>
        <v>0</v>
      </c>
      <c r="AG65" s="195">
        <f t="shared" si="26"/>
        <v>0</v>
      </c>
      <c r="AH65" s="195">
        <f t="shared" si="26"/>
        <v>0</v>
      </c>
    </row>
    <row r="66" spans="1:34" s="188" customFormat="1" ht="12.75" customHeight="1" x14ac:dyDescent="0.2">
      <c r="A66" s="53">
        <v>42212</v>
      </c>
      <c r="B66" s="169" t="s">
        <v>353</v>
      </c>
      <c r="C66" s="194">
        <f>D66</f>
        <v>0</v>
      </c>
      <c r="D66" s="189"/>
      <c r="E66" s="189"/>
      <c r="F66" s="189"/>
      <c r="G66" s="189"/>
      <c r="H66" s="189"/>
      <c r="I66" s="189"/>
      <c r="J66" s="189"/>
      <c r="K66" s="189"/>
      <c r="L66" s="53">
        <v>42212</v>
      </c>
      <c r="M66" s="169" t="s">
        <v>353</v>
      </c>
      <c r="N66" s="189">
        <f>O66</f>
        <v>5000</v>
      </c>
      <c r="O66" s="189">
        <v>5000</v>
      </c>
      <c r="P66" s="189"/>
      <c r="Q66" s="189"/>
      <c r="R66" s="189"/>
      <c r="S66" s="189"/>
      <c r="T66" s="189"/>
      <c r="U66" s="189"/>
      <c r="V66" s="189"/>
      <c r="W66" s="189"/>
      <c r="X66" s="53">
        <v>42212</v>
      </c>
      <c r="Y66" s="169" t="s">
        <v>353</v>
      </c>
      <c r="Z66" s="189">
        <f t="shared" ref="Z66:Z68" si="27">SUM(AA66:AG66)</f>
        <v>5000</v>
      </c>
      <c r="AA66" s="189">
        <v>5000</v>
      </c>
      <c r="AB66" s="189"/>
      <c r="AC66" s="189"/>
      <c r="AD66" s="189"/>
      <c r="AE66" s="189"/>
      <c r="AF66" s="189"/>
      <c r="AG66" s="189"/>
      <c r="AH66" s="189"/>
    </row>
    <row r="67" spans="1:34" s="188" customFormat="1" x14ac:dyDescent="0.2">
      <c r="A67" s="53">
        <v>42211</v>
      </c>
      <c r="B67" s="14" t="s">
        <v>354</v>
      </c>
      <c r="C67" s="194">
        <f>D67</f>
        <v>0</v>
      </c>
      <c r="D67" s="189"/>
      <c r="E67" s="189"/>
      <c r="F67" s="189"/>
      <c r="G67" s="189"/>
      <c r="H67" s="189"/>
      <c r="I67" s="189"/>
      <c r="J67" s="189"/>
      <c r="K67" s="189"/>
      <c r="L67" s="53">
        <v>42211</v>
      </c>
      <c r="M67" s="14" t="s">
        <v>348</v>
      </c>
      <c r="N67" s="189">
        <f>O67</f>
        <v>5000</v>
      </c>
      <c r="O67" s="189">
        <v>5000</v>
      </c>
      <c r="P67" s="189"/>
      <c r="Q67" s="189"/>
      <c r="R67" s="189"/>
      <c r="S67" s="189"/>
      <c r="T67" s="189"/>
      <c r="U67" s="189"/>
      <c r="V67" s="189"/>
      <c r="W67" s="189"/>
      <c r="X67" s="53">
        <v>42211</v>
      </c>
      <c r="Y67" s="14" t="s">
        <v>348</v>
      </c>
      <c r="Z67" s="189">
        <f t="shared" si="27"/>
        <v>5000</v>
      </c>
      <c r="AA67" s="189">
        <v>5000</v>
      </c>
      <c r="AB67" s="189"/>
      <c r="AC67" s="189"/>
      <c r="AD67" s="189"/>
      <c r="AE67" s="189"/>
      <c r="AF67" s="189"/>
      <c r="AG67" s="189"/>
      <c r="AH67" s="189"/>
    </row>
    <row r="68" spans="1:34" s="188" customFormat="1" x14ac:dyDescent="0.2">
      <c r="A68" s="53">
        <v>42221</v>
      </c>
      <c r="B68" s="14" t="s">
        <v>355</v>
      </c>
      <c r="C68" s="194">
        <f t="shared" ref="C68" si="28">SUM(D68:J68)</f>
        <v>0</v>
      </c>
      <c r="D68" s="189"/>
      <c r="E68" s="189"/>
      <c r="F68" s="189"/>
      <c r="G68" s="189"/>
      <c r="H68" s="189"/>
      <c r="I68" s="189"/>
      <c r="J68" s="189"/>
      <c r="K68" s="189"/>
      <c r="L68" s="53">
        <v>42221</v>
      </c>
      <c r="M68" s="14" t="s">
        <v>356</v>
      </c>
      <c r="N68" s="189">
        <f>O68</f>
        <v>2500</v>
      </c>
      <c r="O68" s="189">
        <v>2500</v>
      </c>
      <c r="P68" s="189"/>
      <c r="Q68" s="189"/>
      <c r="R68" s="189"/>
      <c r="S68" s="189"/>
      <c r="T68" s="189"/>
      <c r="U68" s="189"/>
      <c r="V68" s="189"/>
      <c r="W68" s="189"/>
      <c r="X68" s="53">
        <v>42221</v>
      </c>
      <c r="Y68" s="14" t="s">
        <v>357</v>
      </c>
      <c r="Z68" s="189">
        <f t="shared" si="27"/>
        <v>2500</v>
      </c>
      <c r="AA68" s="189">
        <v>2500</v>
      </c>
      <c r="AB68" s="189"/>
      <c r="AC68" s="189"/>
      <c r="AD68" s="189"/>
      <c r="AE68" s="189"/>
      <c r="AF68" s="189"/>
      <c r="AG68" s="189"/>
      <c r="AH68" s="189"/>
    </row>
    <row r="69" spans="1:34" s="12" customFormat="1" ht="23.85" customHeight="1" x14ac:dyDescent="0.2">
      <c r="A69" s="185" t="s">
        <v>40</v>
      </c>
      <c r="B69" s="179" t="s">
        <v>323</v>
      </c>
      <c r="C69" s="196">
        <f>SUM(D69:J69)</f>
        <v>15000</v>
      </c>
      <c r="D69" s="196">
        <f t="shared" ref="D69:AH69" si="29">SUM(D71)</f>
        <v>15000</v>
      </c>
      <c r="E69" s="196">
        <f t="shared" si="29"/>
        <v>0</v>
      </c>
      <c r="F69" s="196">
        <f t="shared" si="29"/>
        <v>0</v>
      </c>
      <c r="G69" s="196">
        <f t="shared" si="29"/>
        <v>0</v>
      </c>
      <c r="H69" s="196">
        <f t="shared" si="29"/>
        <v>0</v>
      </c>
      <c r="I69" s="196">
        <f t="shared" si="29"/>
        <v>0</v>
      </c>
      <c r="J69" s="196">
        <f t="shared" si="29"/>
        <v>0</v>
      </c>
      <c r="K69" s="196">
        <f t="shared" si="29"/>
        <v>0</v>
      </c>
      <c r="L69" s="185" t="s">
        <v>40</v>
      </c>
      <c r="M69" s="179" t="s">
        <v>323</v>
      </c>
      <c r="N69" s="196">
        <f>SUM(O69:U69)</f>
        <v>15000</v>
      </c>
      <c r="O69" s="196">
        <f t="shared" si="29"/>
        <v>15000</v>
      </c>
      <c r="P69" s="196">
        <f t="shared" si="29"/>
        <v>0</v>
      </c>
      <c r="Q69" s="196">
        <f t="shared" si="29"/>
        <v>0</v>
      </c>
      <c r="R69" s="196">
        <f t="shared" si="29"/>
        <v>0</v>
      </c>
      <c r="S69" s="196">
        <f t="shared" si="29"/>
        <v>0</v>
      </c>
      <c r="T69" s="196">
        <f t="shared" si="29"/>
        <v>0</v>
      </c>
      <c r="U69" s="196">
        <f t="shared" si="29"/>
        <v>0</v>
      </c>
      <c r="V69" s="196">
        <f t="shared" si="29"/>
        <v>0</v>
      </c>
      <c r="W69" s="196"/>
      <c r="X69" s="185" t="s">
        <v>40</v>
      </c>
      <c r="Y69" s="179" t="s">
        <v>323</v>
      </c>
      <c r="Z69" s="196">
        <f>SUM(AA69:AG69)</f>
        <v>15000</v>
      </c>
      <c r="AA69" s="196">
        <f t="shared" si="29"/>
        <v>15000</v>
      </c>
      <c r="AB69" s="196">
        <f t="shared" si="29"/>
        <v>0</v>
      </c>
      <c r="AC69" s="196">
        <f t="shared" si="29"/>
        <v>0</v>
      </c>
      <c r="AD69" s="196">
        <f t="shared" si="29"/>
        <v>0</v>
      </c>
      <c r="AE69" s="196">
        <f t="shared" si="29"/>
        <v>0</v>
      </c>
      <c r="AF69" s="196">
        <f t="shared" si="29"/>
        <v>0</v>
      </c>
      <c r="AG69" s="196">
        <f t="shared" si="29"/>
        <v>0</v>
      </c>
      <c r="AH69" s="196">
        <f t="shared" si="29"/>
        <v>0</v>
      </c>
    </row>
    <row r="70" spans="1:34" s="188" customFormat="1" x14ac:dyDescent="0.2">
      <c r="A70" s="169"/>
      <c r="B70" s="14"/>
      <c r="C70" s="189"/>
      <c r="D70" s="189"/>
      <c r="E70" s="189"/>
      <c r="F70" s="189"/>
      <c r="G70" s="189"/>
      <c r="H70" s="189"/>
      <c r="I70" s="189"/>
      <c r="J70" s="189"/>
      <c r="K70" s="189"/>
      <c r="L70" s="169"/>
      <c r="M70" s="14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69"/>
      <c r="Y70" s="14"/>
      <c r="Z70" s="189"/>
      <c r="AA70" s="189"/>
      <c r="AB70" s="189"/>
      <c r="AC70" s="189"/>
      <c r="AD70" s="189"/>
      <c r="AE70" s="189"/>
      <c r="AF70" s="189"/>
      <c r="AG70" s="189"/>
      <c r="AH70" s="189"/>
    </row>
    <row r="71" spans="1:34" s="12" customFormat="1" x14ac:dyDescent="0.2">
      <c r="A71" s="177">
        <v>32</v>
      </c>
      <c r="B71" s="178" t="s">
        <v>26</v>
      </c>
      <c r="C71" s="196">
        <f>SUM(D71:J71)</f>
        <v>15000</v>
      </c>
      <c r="D71" s="196">
        <f t="shared" ref="D71:AH71" si="30">SUM(D72)</f>
        <v>15000</v>
      </c>
      <c r="E71" s="196">
        <f t="shared" si="30"/>
        <v>0</v>
      </c>
      <c r="F71" s="196">
        <f t="shared" si="30"/>
        <v>0</v>
      </c>
      <c r="G71" s="196">
        <f t="shared" si="30"/>
        <v>0</v>
      </c>
      <c r="H71" s="196">
        <f t="shared" si="30"/>
        <v>0</v>
      </c>
      <c r="I71" s="196">
        <f t="shared" si="30"/>
        <v>0</v>
      </c>
      <c r="J71" s="196">
        <f t="shared" si="30"/>
        <v>0</v>
      </c>
      <c r="K71" s="196">
        <f t="shared" si="30"/>
        <v>0</v>
      </c>
      <c r="L71" s="177">
        <v>32</v>
      </c>
      <c r="M71" s="178" t="s">
        <v>26</v>
      </c>
      <c r="N71" s="196">
        <f>O72</f>
        <v>15000</v>
      </c>
      <c r="O71" s="196">
        <f>O72</f>
        <v>15000</v>
      </c>
      <c r="P71" s="196">
        <f t="shared" si="30"/>
        <v>0</v>
      </c>
      <c r="Q71" s="196">
        <f t="shared" si="30"/>
        <v>0</v>
      </c>
      <c r="R71" s="196">
        <f t="shared" si="30"/>
        <v>0</v>
      </c>
      <c r="S71" s="196">
        <f t="shared" si="30"/>
        <v>0</v>
      </c>
      <c r="T71" s="196">
        <f t="shared" si="30"/>
        <v>0</v>
      </c>
      <c r="U71" s="196">
        <f t="shared" si="30"/>
        <v>0</v>
      </c>
      <c r="V71" s="196">
        <f t="shared" si="30"/>
        <v>0</v>
      </c>
      <c r="W71" s="196"/>
      <c r="X71" s="177">
        <v>32</v>
      </c>
      <c r="Y71" s="178" t="s">
        <v>26</v>
      </c>
      <c r="Z71" s="196">
        <f>SUM(AA71:AG71)</f>
        <v>15000</v>
      </c>
      <c r="AA71" s="196">
        <f t="shared" si="30"/>
        <v>15000</v>
      </c>
      <c r="AB71" s="196">
        <f t="shared" si="30"/>
        <v>0</v>
      </c>
      <c r="AC71" s="196">
        <f t="shared" si="30"/>
        <v>0</v>
      </c>
      <c r="AD71" s="196">
        <f t="shared" si="30"/>
        <v>0</v>
      </c>
      <c r="AE71" s="196">
        <f t="shared" si="30"/>
        <v>0</v>
      </c>
      <c r="AF71" s="196">
        <f t="shared" si="30"/>
        <v>0</v>
      </c>
      <c r="AG71" s="196">
        <f t="shared" si="30"/>
        <v>0</v>
      </c>
      <c r="AH71" s="196">
        <f t="shared" si="30"/>
        <v>0</v>
      </c>
    </row>
    <row r="72" spans="1:34" s="188" customFormat="1" x14ac:dyDescent="0.2">
      <c r="A72" s="53">
        <v>3213</v>
      </c>
      <c r="B72" s="14" t="s">
        <v>71</v>
      </c>
      <c r="C72" s="194">
        <f>SUM(D72:J72)</f>
        <v>15000</v>
      </c>
      <c r="D72" s="189">
        <v>15000</v>
      </c>
      <c r="E72" s="189"/>
      <c r="F72" s="189"/>
      <c r="G72" s="189"/>
      <c r="H72" s="189"/>
      <c r="I72" s="189"/>
      <c r="J72" s="189"/>
      <c r="K72" s="189"/>
      <c r="L72" s="53">
        <v>3213</v>
      </c>
      <c r="M72" s="14" t="s">
        <v>71</v>
      </c>
      <c r="N72" s="189">
        <f>SUM(O72:U72)</f>
        <v>15000</v>
      </c>
      <c r="O72" s="189">
        <v>15000</v>
      </c>
      <c r="P72" s="189"/>
      <c r="Q72" s="189"/>
      <c r="R72" s="189"/>
      <c r="S72" s="189"/>
      <c r="T72" s="189"/>
      <c r="U72" s="189"/>
      <c r="V72" s="189"/>
      <c r="W72" s="189"/>
      <c r="X72" s="53">
        <v>3213</v>
      </c>
      <c r="Y72" s="14" t="s">
        <v>71</v>
      </c>
      <c r="Z72" s="189">
        <f>SUM(AA72:AG72)</f>
        <v>15000</v>
      </c>
      <c r="AA72" s="189">
        <v>15000</v>
      </c>
      <c r="AB72" s="189"/>
      <c r="AC72" s="189"/>
      <c r="AD72" s="189"/>
      <c r="AE72" s="189"/>
      <c r="AF72" s="189"/>
      <c r="AG72" s="189"/>
      <c r="AH72" s="189"/>
    </row>
    <row r="73" spans="1:34" s="188" customFormat="1" x14ac:dyDescent="0.2">
      <c r="A73" s="53"/>
      <c r="B73" s="14"/>
      <c r="C73" s="189"/>
      <c r="D73" s="189"/>
      <c r="E73" s="189"/>
      <c r="F73" s="189"/>
      <c r="G73" s="189"/>
      <c r="H73" s="189"/>
      <c r="I73" s="189"/>
      <c r="J73" s="189"/>
      <c r="K73" s="189"/>
      <c r="L73" s="53"/>
      <c r="M73" s="14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53"/>
      <c r="Y73" s="14"/>
      <c r="Z73" s="189"/>
      <c r="AA73" s="189"/>
      <c r="AB73" s="189"/>
      <c r="AC73" s="189"/>
      <c r="AD73" s="189"/>
      <c r="AE73" s="189"/>
      <c r="AF73" s="189"/>
      <c r="AG73" s="189"/>
      <c r="AH73" s="189"/>
    </row>
    <row r="74" spans="1:34" s="12" customFormat="1" ht="25.5" x14ac:dyDescent="0.2">
      <c r="A74" s="174" t="s">
        <v>349</v>
      </c>
      <c r="B74" s="175" t="s">
        <v>350</v>
      </c>
      <c r="C74" s="197">
        <f>SUM(D74:J74)</f>
        <v>206912</v>
      </c>
      <c r="D74" s="197">
        <v>206912</v>
      </c>
      <c r="E74" s="197">
        <f t="shared" ref="E74:AH74" si="31">SUM(E76)</f>
        <v>0</v>
      </c>
      <c r="F74" s="197">
        <f t="shared" si="31"/>
        <v>0</v>
      </c>
      <c r="G74" s="197">
        <f t="shared" si="31"/>
        <v>0</v>
      </c>
      <c r="H74" s="197">
        <f t="shared" si="31"/>
        <v>0</v>
      </c>
      <c r="I74" s="197">
        <f t="shared" si="31"/>
        <v>0</v>
      </c>
      <c r="J74" s="197">
        <f t="shared" si="31"/>
        <v>0</v>
      </c>
      <c r="K74" s="197">
        <f t="shared" si="31"/>
        <v>0</v>
      </c>
      <c r="L74" s="174" t="s">
        <v>349</v>
      </c>
      <c r="M74" s="175" t="s">
        <v>350</v>
      </c>
      <c r="N74" s="197">
        <f>SUM(O74:U74)</f>
        <v>106912</v>
      </c>
      <c r="O74" s="197">
        <f t="shared" si="31"/>
        <v>106912</v>
      </c>
      <c r="P74" s="197">
        <f t="shared" si="31"/>
        <v>0</v>
      </c>
      <c r="Q74" s="197">
        <f t="shared" si="31"/>
        <v>0</v>
      </c>
      <c r="R74" s="197">
        <f t="shared" si="31"/>
        <v>0</v>
      </c>
      <c r="S74" s="197">
        <f t="shared" si="31"/>
        <v>0</v>
      </c>
      <c r="T74" s="197">
        <f t="shared" si="31"/>
        <v>0</v>
      </c>
      <c r="U74" s="197">
        <f t="shared" si="31"/>
        <v>0</v>
      </c>
      <c r="V74" s="197">
        <f t="shared" si="31"/>
        <v>0</v>
      </c>
      <c r="W74" s="197"/>
      <c r="X74" s="174" t="s">
        <v>349</v>
      </c>
      <c r="Y74" s="175" t="s">
        <v>350</v>
      </c>
      <c r="Z74" s="197">
        <f>SUM(AA74:AG74)</f>
        <v>106912</v>
      </c>
      <c r="AA74" s="197">
        <f t="shared" si="31"/>
        <v>106912</v>
      </c>
      <c r="AB74" s="197">
        <f t="shared" si="31"/>
        <v>0</v>
      </c>
      <c r="AC74" s="197">
        <f t="shared" si="31"/>
        <v>0</v>
      </c>
      <c r="AD74" s="197">
        <f t="shared" si="31"/>
        <v>0</v>
      </c>
      <c r="AE74" s="197">
        <f t="shared" si="31"/>
        <v>0</v>
      </c>
      <c r="AF74" s="197">
        <f t="shared" si="31"/>
        <v>0</v>
      </c>
      <c r="AG74" s="197">
        <f t="shared" si="31"/>
        <v>0</v>
      </c>
      <c r="AH74" s="197">
        <f t="shared" si="31"/>
        <v>0</v>
      </c>
    </row>
    <row r="75" spans="1:34" s="188" customFormat="1" x14ac:dyDescent="0.2">
      <c r="A75" s="53"/>
      <c r="B75" s="14"/>
      <c r="C75" s="189"/>
      <c r="D75" s="189"/>
      <c r="E75" s="189"/>
      <c r="F75" s="189"/>
      <c r="G75" s="189"/>
      <c r="H75" s="189"/>
      <c r="I75" s="189"/>
      <c r="J75" s="189"/>
      <c r="K75" s="189"/>
      <c r="L75" s="53"/>
      <c r="M75" s="14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53"/>
      <c r="Y75" s="14"/>
      <c r="Z75" s="189"/>
      <c r="AA75" s="189"/>
      <c r="AB75" s="189"/>
      <c r="AC75" s="189"/>
      <c r="AD75" s="189"/>
      <c r="AE75" s="189"/>
      <c r="AF75" s="189"/>
      <c r="AG75" s="189"/>
      <c r="AH75" s="189"/>
    </row>
    <row r="76" spans="1:34" s="12" customFormat="1" ht="25.5" x14ac:dyDescent="0.2">
      <c r="A76" s="176">
        <v>45</v>
      </c>
      <c r="B76" s="175" t="s">
        <v>210</v>
      </c>
      <c r="C76" s="197">
        <v>206912</v>
      </c>
      <c r="D76" s="197">
        <v>206912</v>
      </c>
      <c r="E76" s="197">
        <f t="shared" ref="E76:AH76" si="32">SUM(E77)</f>
        <v>0</v>
      </c>
      <c r="F76" s="197">
        <f t="shared" si="32"/>
        <v>0</v>
      </c>
      <c r="G76" s="197">
        <f t="shared" si="32"/>
        <v>0</v>
      </c>
      <c r="H76" s="197">
        <f t="shared" si="32"/>
        <v>0</v>
      </c>
      <c r="I76" s="197">
        <f t="shared" si="32"/>
        <v>0</v>
      </c>
      <c r="J76" s="197">
        <f t="shared" si="32"/>
        <v>0</v>
      </c>
      <c r="K76" s="197">
        <f t="shared" si="32"/>
        <v>0</v>
      </c>
      <c r="L76" s="176">
        <v>45</v>
      </c>
      <c r="M76" s="175" t="s">
        <v>210</v>
      </c>
      <c r="N76" s="197">
        <f>SUM(O76:U76)</f>
        <v>106912</v>
      </c>
      <c r="O76" s="197">
        <f t="shared" si="32"/>
        <v>106912</v>
      </c>
      <c r="P76" s="197">
        <f t="shared" si="32"/>
        <v>0</v>
      </c>
      <c r="Q76" s="197">
        <f t="shared" si="32"/>
        <v>0</v>
      </c>
      <c r="R76" s="197">
        <f t="shared" si="32"/>
        <v>0</v>
      </c>
      <c r="S76" s="197">
        <f t="shared" si="32"/>
        <v>0</v>
      </c>
      <c r="T76" s="197">
        <f t="shared" si="32"/>
        <v>0</v>
      </c>
      <c r="U76" s="197">
        <f t="shared" si="32"/>
        <v>0</v>
      </c>
      <c r="V76" s="197">
        <f t="shared" si="32"/>
        <v>0</v>
      </c>
      <c r="W76" s="197"/>
      <c r="X76" s="176">
        <v>45</v>
      </c>
      <c r="Y76" s="175" t="s">
        <v>210</v>
      </c>
      <c r="Z76" s="197">
        <f>SUM(AA76:AG76)</f>
        <v>106912</v>
      </c>
      <c r="AA76" s="197">
        <f t="shared" si="32"/>
        <v>106912</v>
      </c>
      <c r="AB76" s="197">
        <f t="shared" si="32"/>
        <v>0</v>
      </c>
      <c r="AC76" s="197">
        <f t="shared" si="32"/>
        <v>0</v>
      </c>
      <c r="AD76" s="197">
        <f t="shared" si="32"/>
        <v>0</v>
      </c>
      <c r="AE76" s="197">
        <f t="shared" si="32"/>
        <v>0</v>
      </c>
      <c r="AF76" s="197">
        <f t="shared" si="32"/>
        <v>0</v>
      </c>
      <c r="AG76" s="197">
        <f t="shared" si="32"/>
        <v>0</v>
      </c>
      <c r="AH76" s="197">
        <f t="shared" si="32"/>
        <v>0</v>
      </c>
    </row>
    <row r="77" spans="1:34" s="188" customFormat="1" x14ac:dyDescent="0.2">
      <c r="A77" s="53">
        <v>4224</v>
      </c>
      <c r="B77" s="14" t="s">
        <v>366</v>
      </c>
      <c r="C77" s="189">
        <v>206912</v>
      </c>
      <c r="D77" s="189">
        <v>206912</v>
      </c>
      <c r="E77" s="189"/>
      <c r="F77" s="189"/>
      <c r="G77" s="189"/>
      <c r="H77" s="189"/>
      <c r="I77" s="189"/>
      <c r="J77" s="189"/>
      <c r="K77" s="189"/>
      <c r="L77" s="53">
        <v>4511</v>
      </c>
      <c r="M77" s="14" t="s">
        <v>50</v>
      </c>
      <c r="N77" s="189">
        <v>106912</v>
      </c>
      <c r="O77" s="189">
        <v>106912</v>
      </c>
      <c r="P77" s="189"/>
      <c r="Q77" s="189"/>
      <c r="R77" s="189"/>
      <c r="S77" s="189"/>
      <c r="T77" s="189"/>
      <c r="U77" s="189"/>
      <c r="V77" s="189"/>
      <c r="W77" s="189"/>
      <c r="X77" s="53">
        <v>4511</v>
      </c>
      <c r="Y77" s="14" t="s">
        <v>50</v>
      </c>
      <c r="Z77" s="189">
        <v>106912</v>
      </c>
      <c r="AA77" s="189">
        <v>106912</v>
      </c>
      <c r="AB77" s="189"/>
      <c r="AC77" s="189"/>
      <c r="AD77" s="189"/>
      <c r="AE77" s="189"/>
      <c r="AF77" s="189"/>
      <c r="AG77" s="189"/>
      <c r="AH77" s="189"/>
    </row>
    <row r="78" spans="1:34" x14ac:dyDescent="0.2">
      <c r="A78" s="54"/>
      <c r="B78" s="14"/>
      <c r="C78" s="189"/>
      <c r="D78" s="189"/>
      <c r="E78" s="189"/>
      <c r="F78" s="189"/>
      <c r="G78" s="189"/>
      <c r="H78" s="189"/>
      <c r="I78" s="189"/>
      <c r="J78" s="189"/>
      <c r="K78" s="189"/>
      <c r="L78" s="54"/>
      <c r="M78" s="14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54"/>
      <c r="Y78" s="14"/>
      <c r="Z78" s="189"/>
      <c r="AA78" s="189"/>
      <c r="AB78" s="189"/>
      <c r="AC78" s="189"/>
      <c r="AD78" s="189"/>
      <c r="AE78" s="189"/>
      <c r="AF78" s="189"/>
      <c r="AG78" s="189"/>
      <c r="AH78" s="189"/>
    </row>
    <row r="79" spans="1:34" x14ac:dyDescent="0.2">
      <c r="A79" s="54"/>
      <c r="B79" s="14"/>
      <c r="C79" s="189"/>
      <c r="D79" s="189"/>
      <c r="E79" s="189"/>
      <c r="F79" s="189"/>
      <c r="G79" s="189"/>
      <c r="H79" s="189"/>
      <c r="I79" s="189"/>
      <c r="J79" s="189"/>
      <c r="K79" s="189"/>
      <c r="L79" s="54"/>
      <c r="M79" s="14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54"/>
      <c r="Y79" s="14"/>
      <c r="Z79" s="189"/>
      <c r="AA79" s="189"/>
      <c r="AB79" s="189"/>
      <c r="AC79" s="189"/>
      <c r="AD79" s="189"/>
      <c r="AE79" s="189"/>
      <c r="AF79" s="189"/>
      <c r="AG79" s="189"/>
      <c r="AH79" s="189"/>
    </row>
    <row r="80" spans="1:34" x14ac:dyDescent="0.2">
      <c r="A80" s="54"/>
      <c r="B80" s="14"/>
      <c r="C80" s="189"/>
      <c r="D80" s="189"/>
      <c r="E80" s="189"/>
      <c r="F80" s="189"/>
      <c r="G80" s="189"/>
      <c r="H80" s="189"/>
      <c r="I80" s="189"/>
      <c r="J80" s="189"/>
      <c r="K80" s="189"/>
      <c r="L80" s="54"/>
      <c r="M80" s="14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54"/>
      <c r="Y80" s="14"/>
      <c r="Z80" s="189"/>
      <c r="AA80" s="189"/>
      <c r="AB80" s="189"/>
      <c r="AC80" s="189"/>
      <c r="AD80" s="189"/>
      <c r="AE80" s="189"/>
      <c r="AF80" s="189"/>
      <c r="AG80" s="189"/>
      <c r="AH80" s="189"/>
    </row>
    <row r="81" spans="1:34" x14ac:dyDescent="0.2">
      <c r="A81" s="54"/>
      <c r="B81" s="14"/>
      <c r="C81" s="189"/>
      <c r="D81" s="189"/>
      <c r="E81" s="189"/>
      <c r="F81" s="189"/>
      <c r="G81" s="189"/>
      <c r="H81" s="189"/>
      <c r="I81" s="189"/>
      <c r="J81" s="189"/>
      <c r="K81" s="189"/>
      <c r="L81" s="54"/>
      <c r="M81" s="14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54"/>
      <c r="Y81" s="14"/>
      <c r="Z81" s="189"/>
      <c r="AA81" s="189"/>
      <c r="AB81" s="189"/>
      <c r="AC81" s="189"/>
      <c r="AD81" s="189"/>
      <c r="AE81" s="189"/>
      <c r="AF81" s="189"/>
      <c r="AG81" s="189"/>
      <c r="AH81" s="189"/>
    </row>
    <row r="82" spans="1:34" x14ac:dyDescent="0.2">
      <c r="A82" s="54"/>
      <c r="B82" s="14"/>
      <c r="C82" s="189"/>
      <c r="D82" s="189"/>
      <c r="E82" s="189"/>
      <c r="F82" s="189"/>
      <c r="G82" s="189"/>
      <c r="H82" s="189"/>
      <c r="I82" s="189"/>
      <c r="J82" s="189"/>
      <c r="K82" s="189"/>
      <c r="L82" s="54"/>
      <c r="M82" s="14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54"/>
      <c r="Y82" s="14"/>
      <c r="Z82" s="189"/>
      <c r="AA82" s="189"/>
      <c r="AB82" s="189"/>
      <c r="AC82" s="189"/>
      <c r="AD82" s="189"/>
      <c r="AE82" s="189"/>
      <c r="AF82" s="189"/>
      <c r="AG82" s="189"/>
      <c r="AH82" s="189"/>
    </row>
    <row r="83" spans="1:34" x14ac:dyDescent="0.2">
      <c r="A83" s="54"/>
      <c r="B83" s="14"/>
      <c r="C83" s="189"/>
      <c r="D83" s="189"/>
      <c r="E83" s="189"/>
      <c r="F83" s="189"/>
      <c r="G83" s="189"/>
      <c r="H83" s="189"/>
      <c r="I83" s="189"/>
      <c r="J83" s="189"/>
      <c r="K83" s="189"/>
      <c r="L83" s="54"/>
      <c r="M83" s="14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54"/>
      <c r="Y83" s="14"/>
      <c r="Z83" s="189"/>
      <c r="AA83" s="189"/>
      <c r="AB83" s="189"/>
      <c r="AC83" s="189"/>
      <c r="AD83" s="189"/>
      <c r="AE83" s="189"/>
      <c r="AF83" s="189"/>
      <c r="AG83" s="189"/>
      <c r="AH83" s="189"/>
    </row>
    <row r="84" spans="1:34" x14ac:dyDescent="0.2">
      <c r="A84" s="54"/>
      <c r="B84" s="14"/>
      <c r="C84" s="189"/>
      <c r="D84" s="189"/>
      <c r="E84" s="189"/>
      <c r="F84" s="189"/>
      <c r="G84" s="189"/>
      <c r="H84" s="189"/>
      <c r="I84" s="189"/>
      <c r="J84" s="189"/>
      <c r="K84" s="189"/>
      <c r="L84" s="54"/>
      <c r="M84" s="14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54"/>
      <c r="Y84" s="14"/>
      <c r="Z84" s="189"/>
      <c r="AA84" s="189"/>
      <c r="AB84" s="189"/>
      <c r="AC84" s="189"/>
      <c r="AD84" s="189"/>
      <c r="AE84" s="189"/>
      <c r="AF84" s="189"/>
      <c r="AG84" s="189"/>
      <c r="AH84" s="189"/>
    </row>
    <row r="85" spans="1:34" x14ac:dyDescent="0.2">
      <c r="A85" s="54"/>
      <c r="B85" s="14"/>
      <c r="C85" s="38"/>
      <c r="D85" s="38"/>
      <c r="E85" s="38"/>
      <c r="F85" s="38"/>
      <c r="G85" s="38"/>
      <c r="H85" s="38"/>
      <c r="I85" s="38"/>
      <c r="J85" s="38"/>
      <c r="K85" s="38"/>
      <c r="L85" s="54"/>
      <c r="M85" s="14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54"/>
      <c r="Y85" s="14"/>
      <c r="Z85" s="38"/>
      <c r="AA85" s="38"/>
      <c r="AB85" s="38"/>
      <c r="AC85" s="38"/>
      <c r="AD85" s="38"/>
      <c r="AE85" s="38"/>
      <c r="AF85" s="38"/>
      <c r="AG85" s="38"/>
      <c r="AH85" s="38"/>
    </row>
    <row r="86" spans="1:34" x14ac:dyDescent="0.2">
      <c r="A86" s="54"/>
      <c r="B86" s="14"/>
      <c r="C86" s="38"/>
      <c r="D86" s="38"/>
      <c r="E86" s="38"/>
      <c r="F86" s="38"/>
      <c r="G86" s="38"/>
      <c r="H86" s="38"/>
      <c r="I86" s="38"/>
      <c r="J86" s="38"/>
      <c r="K86" s="38"/>
      <c r="L86" s="54"/>
      <c r="M86" s="14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54"/>
      <c r="Y86" s="14"/>
      <c r="Z86" s="38"/>
      <c r="AA86" s="38"/>
      <c r="AB86" s="38"/>
      <c r="AC86" s="38"/>
      <c r="AD86" s="38"/>
      <c r="AE86" s="38"/>
      <c r="AF86" s="38"/>
      <c r="AG86" s="38"/>
      <c r="AH86" s="38"/>
    </row>
    <row r="87" spans="1:34" x14ac:dyDescent="0.2">
      <c r="A87" s="54"/>
      <c r="B87" s="14"/>
      <c r="C87" s="38"/>
      <c r="D87" s="38"/>
      <c r="E87" s="38"/>
      <c r="F87" s="38"/>
      <c r="G87" s="38"/>
      <c r="H87" s="38"/>
      <c r="I87" s="38"/>
      <c r="J87" s="38"/>
      <c r="K87" s="38"/>
      <c r="L87" s="54"/>
      <c r="M87" s="14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54"/>
      <c r="Y87" s="14"/>
      <c r="Z87" s="38"/>
      <c r="AA87" s="38"/>
      <c r="AB87" s="38"/>
      <c r="AC87" s="38"/>
      <c r="AD87" s="38"/>
      <c r="AE87" s="38"/>
      <c r="AF87" s="38"/>
      <c r="AG87" s="38"/>
      <c r="AH87" s="38"/>
    </row>
    <row r="88" spans="1:34" x14ac:dyDescent="0.2">
      <c r="A88" s="54"/>
      <c r="B88" s="14"/>
      <c r="C88" s="38"/>
      <c r="D88" s="38"/>
      <c r="E88" s="38"/>
      <c r="F88" s="38"/>
      <c r="G88" s="38"/>
      <c r="H88" s="38"/>
      <c r="I88" s="38"/>
      <c r="J88" s="38"/>
      <c r="K88" s="38"/>
      <c r="L88" s="54"/>
      <c r="M88" s="14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54"/>
      <c r="Y88" s="14"/>
      <c r="Z88" s="38"/>
      <c r="AA88" s="38"/>
      <c r="AB88" s="38"/>
      <c r="AC88" s="38"/>
      <c r="AD88" s="38"/>
      <c r="AE88" s="38"/>
      <c r="AF88" s="38"/>
      <c r="AG88" s="38"/>
      <c r="AH88" s="38"/>
    </row>
    <row r="89" spans="1:34" x14ac:dyDescent="0.2">
      <c r="A89" s="54"/>
      <c r="B89" s="14"/>
      <c r="C89" s="38"/>
      <c r="D89" s="38"/>
      <c r="E89" s="38"/>
      <c r="F89" s="38"/>
      <c r="G89" s="38"/>
      <c r="H89" s="38"/>
      <c r="I89" s="38"/>
      <c r="J89" s="38"/>
      <c r="K89" s="38"/>
      <c r="L89" s="54"/>
      <c r="M89" s="14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54"/>
      <c r="Y89" s="14"/>
      <c r="Z89" s="38"/>
      <c r="AA89" s="38"/>
      <c r="AB89" s="38"/>
      <c r="AC89" s="38"/>
      <c r="AD89" s="38"/>
      <c r="AE89" s="38"/>
      <c r="AF89" s="38"/>
      <c r="AG89" s="38"/>
      <c r="AH89" s="38"/>
    </row>
    <row r="90" spans="1:34" x14ac:dyDescent="0.2">
      <c r="A90" s="54"/>
      <c r="B90" s="14"/>
      <c r="C90" s="38"/>
      <c r="D90" s="38"/>
      <c r="E90" s="38"/>
      <c r="F90" s="38"/>
      <c r="G90" s="38"/>
      <c r="H90" s="38"/>
      <c r="I90" s="38"/>
      <c r="J90" s="38"/>
      <c r="K90" s="38"/>
      <c r="L90" s="54"/>
      <c r="M90" s="14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54"/>
      <c r="Y90" s="14"/>
      <c r="Z90" s="38"/>
      <c r="AA90" s="38"/>
      <c r="AB90" s="38"/>
      <c r="AC90" s="38"/>
      <c r="AD90" s="38"/>
      <c r="AE90" s="38"/>
      <c r="AF90" s="38"/>
      <c r="AG90" s="38"/>
      <c r="AH90" s="38"/>
    </row>
    <row r="91" spans="1:34" x14ac:dyDescent="0.2">
      <c r="A91" s="54"/>
      <c r="B91" s="14"/>
      <c r="C91" s="38"/>
      <c r="D91" s="38"/>
      <c r="E91" s="38"/>
      <c r="F91" s="38"/>
      <c r="G91" s="38"/>
      <c r="H91" s="38"/>
      <c r="I91" s="38"/>
      <c r="J91" s="38"/>
      <c r="K91" s="38"/>
      <c r="L91" s="54"/>
      <c r="M91" s="14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54"/>
      <c r="Y91" s="14"/>
      <c r="Z91" s="38"/>
      <c r="AA91" s="38"/>
      <c r="AB91" s="38"/>
      <c r="AC91" s="38"/>
      <c r="AD91" s="38"/>
      <c r="AE91" s="38"/>
      <c r="AF91" s="38"/>
      <c r="AG91" s="38"/>
      <c r="AH91" s="38"/>
    </row>
    <row r="92" spans="1:34" x14ac:dyDescent="0.2">
      <c r="A92" s="54"/>
      <c r="B92" s="14"/>
      <c r="C92" s="38"/>
      <c r="D92" s="38"/>
      <c r="E92" s="38"/>
      <c r="F92" s="38"/>
      <c r="G92" s="38"/>
      <c r="H92" s="38"/>
      <c r="I92" s="38"/>
      <c r="J92" s="38"/>
      <c r="K92" s="38"/>
      <c r="L92" s="54"/>
      <c r="M92" s="14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54"/>
      <c r="Y92" s="14"/>
      <c r="Z92" s="38"/>
      <c r="AA92" s="38"/>
      <c r="AB92" s="38"/>
      <c r="AC92" s="38"/>
      <c r="AD92" s="38"/>
      <c r="AE92" s="38"/>
      <c r="AF92" s="38"/>
      <c r="AG92" s="38"/>
      <c r="AH92" s="38"/>
    </row>
    <row r="93" spans="1:34" x14ac:dyDescent="0.2">
      <c r="A93" s="54"/>
      <c r="B93" s="14"/>
      <c r="C93" s="38"/>
      <c r="D93" s="38"/>
      <c r="E93" s="38"/>
      <c r="F93" s="38"/>
      <c r="G93" s="38"/>
      <c r="H93" s="38"/>
      <c r="I93" s="38"/>
      <c r="J93" s="38"/>
      <c r="K93" s="38"/>
      <c r="L93" s="54"/>
      <c r="M93" s="14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54"/>
      <c r="Y93" s="14"/>
      <c r="Z93" s="38"/>
      <c r="AA93" s="38"/>
      <c r="AB93" s="38"/>
      <c r="AC93" s="38"/>
      <c r="AD93" s="38"/>
      <c r="AE93" s="38"/>
      <c r="AF93" s="38"/>
      <c r="AG93" s="38"/>
      <c r="AH93" s="38"/>
    </row>
    <row r="94" spans="1:34" x14ac:dyDescent="0.2">
      <c r="A94" s="54"/>
      <c r="B94" s="14"/>
      <c r="C94" s="38"/>
      <c r="D94" s="38"/>
      <c r="E94" s="38"/>
      <c r="F94" s="38"/>
      <c r="G94" s="38"/>
      <c r="H94" s="38"/>
      <c r="I94" s="38"/>
      <c r="J94" s="38"/>
      <c r="K94" s="38"/>
      <c r="L94" s="54"/>
      <c r="M94" s="14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54"/>
      <c r="Y94" s="14"/>
      <c r="Z94" s="38"/>
      <c r="AA94" s="38"/>
      <c r="AB94" s="38"/>
      <c r="AC94" s="38"/>
      <c r="AD94" s="38"/>
      <c r="AE94" s="38"/>
      <c r="AF94" s="38"/>
      <c r="AG94" s="38"/>
      <c r="AH94" s="38"/>
    </row>
    <row r="95" spans="1:34" x14ac:dyDescent="0.2">
      <c r="A95" s="54"/>
      <c r="B95" s="14"/>
      <c r="C95" s="38"/>
      <c r="D95" s="38"/>
      <c r="E95" s="38"/>
      <c r="F95" s="38"/>
      <c r="G95" s="38"/>
      <c r="H95" s="38"/>
      <c r="I95" s="38"/>
      <c r="J95" s="38"/>
      <c r="K95" s="38"/>
      <c r="L95" s="54"/>
      <c r="M95" s="14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54"/>
      <c r="Y95" s="14"/>
      <c r="Z95" s="38"/>
      <c r="AA95" s="38"/>
      <c r="AB95" s="38"/>
      <c r="AC95" s="38"/>
      <c r="AD95" s="38"/>
      <c r="AE95" s="38"/>
      <c r="AF95" s="38"/>
      <c r="AG95" s="38"/>
      <c r="AH95" s="38"/>
    </row>
    <row r="96" spans="1:34" x14ac:dyDescent="0.2">
      <c r="A96" s="54"/>
      <c r="B96" s="14"/>
      <c r="C96" s="38"/>
      <c r="D96" s="38"/>
      <c r="E96" s="38"/>
      <c r="F96" s="38"/>
      <c r="G96" s="38"/>
      <c r="H96" s="38"/>
      <c r="I96" s="38"/>
      <c r="J96" s="38"/>
      <c r="K96" s="38"/>
      <c r="L96" s="54"/>
      <c r="M96" s="14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54"/>
      <c r="Y96" s="14"/>
      <c r="Z96" s="38"/>
      <c r="AA96" s="38"/>
      <c r="AB96" s="38"/>
      <c r="AC96" s="38"/>
      <c r="AD96" s="38"/>
      <c r="AE96" s="38"/>
      <c r="AF96" s="38"/>
      <c r="AG96" s="38"/>
      <c r="AH96" s="38"/>
    </row>
    <row r="97" spans="1:34" x14ac:dyDescent="0.2">
      <c r="A97" s="54"/>
      <c r="B97" s="14"/>
      <c r="C97" s="38"/>
      <c r="D97" s="38"/>
      <c r="E97" s="38"/>
      <c r="F97" s="38"/>
      <c r="G97" s="38"/>
      <c r="H97" s="38"/>
      <c r="I97" s="38"/>
      <c r="J97" s="38"/>
      <c r="K97" s="38"/>
      <c r="L97" s="54"/>
      <c r="M97" s="14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54"/>
      <c r="Y97" s="14"/>
      <c r="Z97" s="38"/>
      <c r="AA97" s="38"/>
      <c r="AB97" s="38"/>
      <c r="AC97" s="38"/>
      <c r="AD97" s="38"/>
      <c r="AE97" s="38"/>
      <c r="AF97" s="38"/>
      <c r="AG97" s="38"/>
      <c r="AH97" s="38"/>
    </row>
    <row r="98" spans="1:34" x14ac:dyDescent="0.2">
      <c r="A98" s="54"/>
      <c r="B98" s="14"/>
      <c r="C98" s="38"/>
      <c r="D98" s="38"/>
      <c r="E98" s="38"/>
      <c r="F98" s="38"/>
      <c r="G98" s="38"/>
      <c r="H98" s="38"/>
      <c r="I98" s="38"/>
      <c r="J98" s="38"/>
      <c r="K98" s="38"/>
      <c r="L98" s="54"/>
      <c r="M98" s="14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54"/>
      <c r="Y98" s="14"/>
      <c r="Z98" s="38"/>
      <c r="AA98" s="38"/>
      <c r="AB98" s="38"/>
      <c r="AC98" s="38"/>
      <c r="AD98" s="38"/>
      <c r="AE98" s="38"/>
      <c r="AF98" s="38"/>
      <c r="AG98" s="38"/>
      <c r="AH98" s="38"/>
    </row>
    <row r="99" spans="1:34" x14ac:dyDescent="0.2">
      <c r="A99" s="54"/>
      <c r="B99" s="14"/>
      <c r="C99" s="38"/>
      <c r="D99" s="38"/>
      <c r="E99" s="38"/>
      <c r="F99" s="38"/>
      <c r="G99" s="38"/>
      <c r="H99" s="38"/>
      <c r="I99" s="38"/>
      <c r="J99" s="38"/>
      <c r="K99" s="38"/>
      <c r="L99" s="54"/>
      <c r="M99" s="14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54"/>
      <c r="Y99" s="14"/>
      <c r="Z99" s="38"/>
      <c r="AA99" s="38"/>
      <c r="AB99" s="38"/>
      <c r="AC99" s="38"/>
      <c r="AD99" s="38"/>
      <c r="AE99" s="38"/>
      <c r="AF99" s="38"/>
      <c r="AG99" s="38"/>
      <c r="AH99" s="38"/>
    </row>
    <row r="100" spans="1:34" x14ac:dyDescent="0.2">
      <c r="A100" s="54"/>
      <c r="B100" s="14"/>
      <c r="C100" s="38"/>
      <c r="D100" s="38"/>
      <c r="E100" s="38"/>
      <c r="F100" s="38"/>
      <c r="G100" s="38"/>
      <c r="H100" s="38"/>
      <c r="I100" s="38"/>
      <c r="J100" s="38"/>
      <c r="K100" s="38"/>
      <c r="L100" s="54"/>
      <c r="M100" s="14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54"/>
      <c r="Y100" s="14"/>
      <c r="Z100" s="38"/>
      <c r="AA100" s="38"/>
      <c r="AB100" s="38"/>
      <c r="AC100" s="38"/>
      <c r="AD100" s="38"/>
      <c r="AE100" s="38"/>
      <c r="AF100" s="38"/>
      <c r="AG100" s="38"/>
      <c r="AH100" s="38"/>
    </row>
    <row r="101" spans="1:34" x14ac:dyDescent="0.2">
      <c r="A101" s="54"/>
      <c r="B101" s="14"/>
      <c r="C101" s="38"/>
      <c r="D101" s="38"/>
      <c r="E101" s="38"/>
      <c r="F101" s="38"/>
      <c r="G101" s="38"/>
      <c r="H101" s="38"/>
      <c r="I101" s="38"/>
      <c r="J101" s="38"/>
      <c r="K101" s="38"/>
      <c r="L101" s="54"/>
      <c r="M101" s="14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54"/>
      <c r="Y101" s="14"/>
      <c r="Z101" s="38"/>
      <c r="AA101" s="38"/>
      <c r="AB101" s="38"/>
      <c r="AC101" s="38"/>
      <c r="AD101" s="38"/>
      <c r="AE101" s="38"/>
      <c r="AF101" s="38"/>
      <c r="AG101" s="38"/>
      <c r="AH101" s="38"/>
    </row>
    <row r="102" spans="1:34" x14ac:dyDescent="0.2">
      <c r="A102" s="54"/>
      <c r="B102" s="14"/>
      <c r="C102" s="38"/>
      <c r="D102" s="38"/>
      <c r="E102" s="38"/>
      <c r="F102" s="38"/>
      <c r="G102" s="38"/>
      <c r="H102" s="38"/>
      <c r="I102" s="38"/>
      <c r="J102" s="38"/>
      <c r="K102" s="38"/>
      <c r="L102" s="54"/>
      <c r="M102" s="14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54"/>
      <c r="Y102" s="14"/>
      <c r="Z102" s="38"/>
      <c r="AA102" s="38"/>
      <c r="AB102" s="38"/>
      <c r="AC102" s="38"/>
      <c r="AD102" s="38"/>
      <c r="AE102" s="38"/>
      <c r="AF102" s="38"/>
      <c r="AG102" s="38"/>
      <c r="AH102" s="38"/>
    </row>
    <row r="103" spans="1:34" x14ac:dyDescent="0.2">
      <c r="A103" s="54"/>
      <c r="B103" s="14"/>
      <c r="C103" s="38"/>
      <c r="D103" s="38"/>
      <c r="E103" s="38"/>
      <c r="F103" s="38"/>
      <c r="G103" s="38"/>
      <c r="H103" s="38"/>
      <c r="I103" s="38"/>
      <c r="J103" s="38"/>
      <c r="K103" s="38"/>
      <c r="L103" s="54"/>
      <c r="M103" s="14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54"/>
      <c r="Y103" s="14"/>
      <c r="Z103" s="38"/>
      <c r="AA103" s="38"/>
      <c r="AB103" s="38"/>
      <c r="AC103" s="38"/>
      <c r="AD103" s="38"/>
      <c r="AE103" s="38"/>
      <c r="AF103" s="38"/>
      <c r="AG103" s="38"/>
      <c r="AH103" s="38"/>
    </row>
    <row r="104" spans="1:34" x14ac:dyDescent="0.2">
      <c r="A104" s="54"/>
      <c r="B104" s="14"/>
      <c r="C104" s="38"/>
      <c r="D104" s="38"/>
      <c r="E104" s="38"/>
      <c r="F104" s="38"/>
      <c r="G104" s="38"/>
      <c r="H104" s="38"/>
      <c r="I104" s="38"/>
      <c r="J104" s="38"/>
      <c r="K104" s="38"/>
      <c r="L104" s="54"/>
      <c r="M104" s="14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54"/>
      <c r="Y104" s="14"/>
      <c r="Z104" s="38"/>
      <c r="AA104" s="38"/>
      <c r="AB104" s="38"/>
      <c r="AC104" s="38"/>
      <c r="AD104" s="38"/>
      <c r="AE104" s="38"/>
      <c r="AF104" s="38"/>
      <c r="AG104" s="38"/>
      <c r="AH104" s="38"/>
    </row>
    <row r="105" spans="1:34" x14ac:dyDescent="0.2">
      <c r="A105" s="54"/>
      <c r="B105" s="14"/>
      <c r="C105" s="38"/>
      <c r="D105" s="38"/>
      <c r="E105" s="38"/>
      <c r="F105" s="38"/>
      <c r="G105" s="38"/>
      <c r="H105" s="38"/>
      <c r="I105" s="38"/>
      <c r="J105" s="38"/>
      <c r="K105" s="38"/>
      <c r="L105" s="54"/>
      <c r="M105" s="14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54"/>
      <c r="Y105" s="14"/>
      <c r="Z105" s="38"/>
      <c r="AA105" s="38"/>
      <c r="AB105" s="38"/>
      <c r="AC105" s="38"/>
      <c r="AD105" s="38"/>
      <c r="AE105" s="38"/>
      <c r="AF105" s="38"/>
      <c r="AG105" s="38"/>
      <c r="AH105" s="38"/>
    </row>
    <row r="106" spans="1:34" x14ac:dyDescent="0.2">
      <c r="A106" s="54"/>
      <c r="B106" s="14"/>
      <c r="C106" s="38"/>
      <c r="D106" s="38"/>
      <c r="E106" s="38"/>
      <c r="F106" s="38"/>
      <c r="G106" s="38"/>
      <c r="H106" s="38"/>
      <c r="I106" s="38"/>
      <c r="J106" s="38"/>
      <c r="K106" s="38"/>
      <c r="L106" s="54"/>
      <c r="M106" s="14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54"/>
      <c r="Y106" s="14"/>
      <c r="Z106" s="38"/>
      <c r="AA106" s="38"/>
      <c r="AB106" s="38"/>
      <c r="AC106" s="38"/>
      <c r="AD106" s="38"/>
      <c r="AE106" s="38"/>
      <c r="AF106" s="38"/>
      <c r="AG106" s="38"/>
      <c r="AH106" s="38"/>
    </row>
    <row r="107" spans="1:34" x14ac:dyDescent="0.2">
      <c r="A107" s="54"/>
      <c r="B107" s="14"/>
      <c r="C107" s="38"/>
      <c r="D107" s="38"/>
      <c r="E107" s="38"/>
      <c r="F107" s="38"/>
      <c r="G107" s="38"/>
      <c r="H107" s="38"/>
      <c r="I107" s="38"/>
      <c r="J107" s="38"/>
      <c r="K107" s="38"/>
      <c r="L107" s="54"/>
      <c r="M107" s="14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54"/>
      <c r="Y107" s="14"/>
      <c r="Z107" s="38"/>
      <c r="AA107" s="38"/>
      <c r="AB107" s="38"/>
      <c r="AC107" s="38"/>
      <c r="AD107" s="38"/>
      <c r="AE107" s="38"/>
      <c r="AF107" s="38"/>
      <c r="AG107" s="38"/>
      <c r="AH107" s="38"/>
    </row>
    <row r="108" spans="1:34" x14ac:dyDescent="0.2">
      <c r="A108" s="54"/>
      <c r="B108" s="14"/>
      <c r="C108" s="38"/>
      <c r="D108" s="38"/>
      <c r="E108" s="38"/>
      <c r="F108" s="38"/>
      <c r="G108" s="38"/>
      <c r="H108" s="38"/>
      <c r="I108" s="38"/>
      <c r="J108" s="38"/>
      <c r="K108" s="38"/>
      <c r="L108" s="54"/>
      <c r="M108" s="14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54"/>
      <c r="Y108" s="14"/>
      <c r="Z108" s="38"/>
      <c r="AA108" s="38"/>
      <c r="AB108" s="38"/>
      <c r="AC108" s="38"/>
      <c r="AD108" s="38"/>
      <c r="AE108" s="38"/>
      <c r="AF108" s="38"/>
      <c r="AG108" s="38"/>
      <c r="AH108" s="38"/>
    </row>
    <row r="109" spans="1:34" x14ac:dyDescent="0.2">
      <c r="A109" s="54"/>
      <c r="B109" s="14"/>
      <c r="C109" s="38"/>
      <c r="D109" s="38"/>
      <c r="E109" s="38"/>
      <c r="F109" s="38"/>
      <c r="G109" s="38"/>
      <c r="H109" s="38"/>
      <c r="I109" s="38"/>
      <c r="J109" s="38"/>
      <c r="K109" s="38"/>
      <c r="L109" s="54"/>
      <c r="M109" s="14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54"/>
      <c r="Y109" s="14"/>
      <c r="Z109" s="38"/>
      <c r="AA109" s="38"/>
      <c r="AB109" s="38"/>
      <c r="AC109" s="38"/>
      <c r="AD109" s="38"/>
      <c r="AE109" s="38"/>
      <c r="AF109" s="38"/>
      <c r="AG109" s="38"/>
      <c r="AH109" s="38"/>
    </row>
    <row r="110" spans="1:34" x14ac:dyDescent="0.2">
      <c r="A110" s="54"/>
      <c r="B110" s="14"/>
      <c r="C110" s="38"/>
      <c r="D110" s="38"/>
      <c r="E110" s="38"/>
      <c r="F110" s="38"/>
      <c r="G110" s="38"/>
      <c r="H110" s="38"/>
      <c r="I110" s="38"/>
      <c r="J110" s="38"/>
      <c r="K110" s="38"/>
      <c r="L110" s="54"/>
      <c r="M110" s="14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54"/>
      <c r="Y110" s="14"/>
      <c r="Z110" s="38"/>
      <c r="AA110" s="38"/>
      <c r="AB110" s="38"/>
      <c r="AC110" s="38"/>
      <c r="AD110" s="38"/>
      <c r="AE110" s="38"/>
      <c r="AF110" s="38"/>
      <c r="AG110" s="38"/>
      <c r="AH110" s="38"/>
    </row>
    <row r="111" spans="1:34" x14ac:dyDescent="0.2">
      <c r="A111" s="54"/>
      <c r="B111" s="14"/>
      <c r="C111" s="38"/>
      <c r="D111" s="38"/>
      <c r="E111" s="38"/>
      <c r="F111" s="38"/>
      <c r="G111" s="38"/>
      <c r="H111" s="38"/>
      <c r="I111" s="38"/>
      <c r="J111" s="38"/>
      <c r="K111" s="38"/>
      <c r="L111" s="54"/>
      <c r="M111" s="14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54"/>
      <c r="Y111" s="14"/>
      <c r="Z111" s="38"/>
      <c r="AA111" s="38"/>
      <c r="AB111" s="38"/>
      <c r="AC111" s="38"/>
      <c r="AD111" s="38"/>
      <c r="AE111" s="38"/>
      <c r="AF111" s="38"/>
      <c r="AG111" s="38"/>
      <c r="AH111" s="38"/>
    </row>
    <row r="112" spans="1:34" x14ac:dyDescent="0.2">
      <c r="A112" s="54"/>
      <c r="B112" s="14"/>
      <c r="C112" s="38"/>
      <c r="D112" s="38"/>
      <c r="E112" s="38"/>
      <c r="F112" s="38"/>
      <c r="G112" s="38"/>
      <c r="H112" s="38"/>
      <c r="I112" s="38"/>
      <c r="J112" s="38"/>
      <c r="K112" s="38"/>
      <c r="L112" s="54"/>
      <c r="M112" s="14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54"/>
      <c r="Y112" s="14"/>
      <c r="Z112" s="38"/>
      <c r="AA112" s="38"/>
      <c r="AB112" s="38"/>
      <c r="AC112" s="38"/>
      <c r="AD112" s="38"/>
      <c r="AE112" s="38"/>
      <c r="AF112" s="38"/>
      <c r="AG112" s="38"/>
      <c r="AH112" s="38"/>
    </row>
    <row r="113" spans="1:34" x14ac:dyDescent="0.2">
      <c r="A113" s="54"/>
      <c r="B113" s="14"/>
      <c r="C113" s="38"/>
      <c r="D113" s="38"/>
      <c r="E113" s="38"/>
      <c r="F113" s="38"/>
      <c r="G113" s="38"/>
      <c r="H113" s="38"/>
      <c r="I113" s="38"/>
      <c r="J113" s="38"/>
      <c r="K113" s="38"/>
      <c r="L113" s="54"/>
      <c r="M113" s="14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54"/>
      <c r="Y113" s="14"/>
      <c r="Z113" s="38"/>
      <c r="AA113" s="38"/>
      <c r="AB113" s="38"/>
      <c r="AC113" s="38"/>
      <c r="AD113" s="38"/>
      <c r="AE113" s="38"/>
      <c r="AF113" s="38"/>
      <c r="AG113" s="38"/>
      <c r="AH113" s="38"/>
    </row>
    <row r="114" spans="1:34" x14ac:dyDescent="0.2">
      <c r="A114" s="54"/>
      <c r="B114" s="14"/>
      <c r="C114" s="38"/>
      <c r="D114" s="38"/>
      <c r="E114" s="38"/>
      <c r="F114" s="38"/>
      <c r="G114" s="38"/>
      <c r="H114" s="38"/>
      <c r="I114" s="38"/>
      <c r="J114" s="38"/>
      <c r="K114" s="38"/>
      <c r="L114" s="54"/>
      <c r="M114" s="14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54"/>
      <c r="Y114" s="14"/>
      <c r="Z114" s="38"/>
      <c r="AA114" s="38"/>
      <c r="AB114" s="38"/>
      <c r="AC114" s="38"/>
      <c r="AD114" s="38"/>
      <c r="AE114" s="38"/>
      <c r="AF114" s="38"/>
      <c r="AG114" s="38"/>
      <c r="AH114" s="38"/>
    </row>
    <row r="115" spans="1:34" x14ac:dyDescent="0.2">
      <c r="A115" s="54"/>
      <c r="B115" s="14"/>
      <c r="C115" s="38"/>
      <c r="D115" s="38"/>
      <c r="E115" s="38"/>
      <c r="F115" s="38"/>
      <c r="G115" s="38"/>
      <c r="H115" s="38"/>
      <c r="I115" s="38"/>
      <c r="J115" s="38"/>
      <c r="K115" s="38"/>
      <c r="L115" s="54"/>
      <c r="M115" s="14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54"/>
      <c r="Y115" s="14"/>
      <c r="Z115" s="38"/>
      <c r="AA115" s="38"/>
      <c r="AB115" s="38"/>
      <c r="AC115" s="38"/>
      <c r="AD115" s="38"/>
      <c r="AE115" s="38"/>
      <c r="AF115" s="38"/>
      <c r="AG115" s="38"/>
      <c r="AH115" s="38"/>
    </row>
    <row r="116" spans="1:34" x14ac:dyDescent="0.2">
      <c r="A116" s="54"/>
      <c r="B116" s="14"/>
      <c r="C116" s="38"/>
      <c r="D116" s="38"/>
      <c r="E116" s="38"/>
      <c r="F116" s="38"/>
      <c r="G116" s="38"/>
      <c r="H116" s="38"/>
      <c r="I116" s="38"/>
      <c r="J116" s="38"/>
      <c r="K116" s="38"/>
      <c r="L116" s="54"/>
      <c r="M116" s="14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54"/>
      <c r="Y116" s="14"/>
      <c r="Z116" s="38"/>
      <c r="AA116" s="38"/>
      <c r="AB116" s="38"/>
      <c r="AC116" s="38"/>
      <c r="AD116" s="38"/>
      <c r="AE116" s="38"/>
      <c r="AF116" s="38"/>
      <c r="AG116" s="38"/>
      <c r="AH116" s="38"/>
    </row>
    <row r="117" spans="1:34" x14ac:dyDescent="0.2">
      <c r="A117" s="54"/>
      <c r="B117" s="14"/>
      <c r="C117" s="38"/>
      <c r="D117" s="38"/>
      <c r="E117" s="38"/>
      <c r="F117" s="38"/>
      <c r="G117" s="38"/>
      <c r="H117" s="38"/>
      <c r="I117" s="38"/>
      <c r="J117" s="38"/>
      <c r="K117" s="38"/>
      <c r="L117" s="54"/>
      <c r="M117" s="14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54"/>
      <c r="Y117" s="14"/>
      <c r="Z117" s="38"/>
      <c r="AA117" s="38"/>
      <c r="AB117" s="38"/>
      <c r="AC117" s="38"/>
      <c r="AD117" s="38"/>
      <c r="AE117" s="38"/>
      <c r="AF117" s="38"/>
      <c r="AG117" s="38"/>
      <c r="AH117" s="38"/>
    </row>
    <row r="118" spans="1:34" x14ac:dyDescent="0.2">
      <c r="A118" s="54"/>
      <c r="B118" s="14"/>
      <c r="C118" s="38"/>
      <c r="D118" s="38"/>
      <c r="E118" s="38"/>
      <c r="F118" s="38"/>
      <c r="G118" s="38"/>
      <c r="H118" s="38"/>
      <c r="I118" s="38"/>
      <c r="J118" s="38"/>
      <c r="K118" s="38"/>
      <c r="L118" s="54"/>
      <c r="M118" s="14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54"/>
      <c r="Y118" s="14"/>
      <c r="Z118" s="38"/>
      <c r="AA118" s="38"/>
      <c r="AB118" s="38"/>
      <c r="AC118" s="38"/>
      <c r="AD118" s="38"/>
      <c r="AE118" s="38"/>
      <c r="AF118" s="38"/>
      <c r="AG118" s="38"/>
      <c r="AH118" s="38"/>
    </row>
    <row r="119" spans="1:34" x14ac:dyDescent="0.2">
      <c r="A119" s="54"/>
      <c r="B119" s="14"/>
      <c r="C119" s="38"/>
      <c r="D119" s="38"/>
      <c r="E119" s="38"/>
      <c r="F119" s="38"/>
      <c r="G119" s="38"/>
      <c r="H119" s="38"/>
      <c r="I119" s="38"/>
      <c r="J119" s="38"/>
      <c r="K119" s="38"/>
      <c r="L119" s="54"/>
      <c r="M119" s="14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54"/>
      <c r="Y119" s="14"/>
      <c r="Z119" s="38"/>
      <c r="AA119" s="38"/>
      <c r="AB119" s="38"/>
      <c r="AC119" s="38"/>
      <c r="AD119" s="38"/>
      <c r="AE119" s="38"/>
      <c r="AF119" s="38"/>
      <c r="AG119" s="38"/>
      <c r="AH119" s="38"/>
    </row>
    <row r="120" spans="1:34" x14ac:dyDescent="0.2">
      <c r="A120" s="54"/>
      <c r="B120" s="14"/>
      <c r="C120" s="38"/>
      <c r="D120" s="38"/>
      <c r="E120" s="38"/>
      <c r="F120" s="38"/>
      <c r="G120" s="38"/>
      <c r="H120" s="38"/>
      <c r="I120" s="38"/>
      <c r="J120" s="38"/>
      <c r="K120" s="38"/>
      <c r="L120" s="54"/>
      <c r="M120" s="14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54"/>
      <c r="Y120" s="14"/>
      <c r="Z120" s="38"/>
      <c r="AA120" s="38"/>
      <c r="AB120" s="38"/>
      <c r="AC120" s="38"/>
      <c r="AD120" s="38"/>
      <c r="AE120" s="38"/>
      <c r="AF120" s="38"/>
      <c r="AG120" s="38"/>
      <c r="AH120" s="38"/>
    </row>
    <row r="121" spans="1:34" x14ac:dyDescent="0.2">
      <c r="A121" s="54"/>
      <c r="B121" s="14"/>
      <c r="C121" s="38"/>
      <c r="D121" s="38"/>
      <c r="E121" s="38"/>
      <c r="F121" s="38"/>
      <c r="G121" s="38"/>
      <c r="H121" s="38"/>
      <c r="I121" s="38"/>
      <c r="J121" s="38"/>
      <c r="K121" s="38"/>
      <c r="L121" s="54"/>
      <c r="M121" s="14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54"/>
      <c r="Y121" s="14"/>
      <c r="Z121" s="38"/>
      <c r="AA121" s="38"/>
      <c r="AB121" s="38"/>
      <c r="AC121" s="38"/>
      <c r="AD121" s="38"/>
      <c r="AE121" s="38"/>
      <c r="AF121" s="38"/>
      <c r="AG121" s="38"/>
      <c r="AH121" s="38"/>
    </row>
    <row r="122" spans="1:34" x14ac:dyDescent="0.2">
      <c r="A122" s="54"/>
      <c r="B122" s="14"/>
      <c r="C122" s="38"/>
      <c r="D122" s="38"/>
      <c r="E122" s="38"/>
      <c r="F122" s="38"/>
      <c r="G122" s="38"/>
      <c r="H122" s="38"/>
      <c r="I122" s="38"/>
      <c r="J122" s="38"/>
      <c r="K122" s="38"/>
      <c r="L122" s="54"/>
      <c r="M122" s="14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54"/>
      <c r="Y122" s="14"/>
      <c r="Z122" s="38"/>
      <c r="AA122" s="38"/>
      <c r="AB122" s="38"/>
      <c r="AC122" s="38"/>
      <c r="AD122" s="38"/>
      <c r="AE122" s="38"/>
      <c r="AF122" s="38"/>
      <c r="AG122" s="38"/>
      <c r="AH122" s="38"/>
    </row>
    <row r="123" spans="1:34" x14ac:dyDescent="0.2">
      <c r="A123" s="54"/>
      <c r="B123" s="14"/>
      <c r="C123" s="38"/>
      <c r="D123" s="38"/>
      <c r="E123" s="38"/>
      <c r="F123" s="38"/>
      <c r="G123" s="38"/>
      <c r="H123" s="38"/>
      <c r="I123" s="38"/>
      <c r="J123" s="38"/>
      <c r="K123" s="38"/>
      <c r="L123" s="54"/>
      <c r="M123" s="14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54"/>
      <c r="Y123" s="14"/>
      <c r="Z123" s="38"/>
      <c r="AA123" s="38"/>
      <c r="AB123" s="38"/>
      <c r="AC123" s="38"/>
      <c r="AD123" s="38"/>
      <c r="AE123" s="38"/>
      <c r="AF123" s="38"/>
      <c r="AG123" s="38"/>
      <c r="AH123" s="38"/>
    </row>
    <row r="124" spans="1:34" x14ac:dyDescent="0.2">
      <c r="A124" s="54"/>
      <c r="B124" s="14"/>
      <c r="C124" s="38"/>
      <c r="D124" s="38"/>
      <c r="E124" s="38"/>
      <c r="F124" s="38"/>
      <c r="G124" s="38"/>
      <c r="H124" s="38"/>
      <c r="I124" s="38"/>
      <c r="J124" s="38"/>
      <c r="K124" s="38"/>
      <c r="L124" s="54"/>
      <c r="M124" s="14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54"/>
      <c r="Y124" s="14"/>
      <c r="Z124" s="38"/>
      <c r="AA124" s="38"/>
      <c r="AB124" s="38"/>
      <c r="AC124" s="38"/>
      <c r="AD124" s="38"/>
      <c r="AE124" s="38"/>
      <c r="AF124" s="38"/>
      <c r="AG124" s="38"/>
      <c r="AH124" s="38"/>
    </row>
    <row r="125" spans="1:34" x14ac:dyDescent="0.2">
      <c r="A125" s="54"/>
      <c r="B125" s="14"/>
      <c r="C125" s="38"/>
      <c r="D125" s="38"/>
      <c r="E125" s="38"/>
      <c r="F125" s="38"/>
      <c r="G125" s="38"/>
      <c r="H125" s="38"/>
      <c r="I125" s="38"/>
      <c r="J125" s="38"/>
      <c r="K125" s="38"/>
      <c r="L125" s="54"/>
      <c r="M125" s="14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54"/>
      <c r="Y125" s="14"/>
      <c r="Z125" s="38"/>
      <c r="AA125" s="38"/>
      <c r="AB125" s="38"/>
      <c r="AC125" s="38"/>
      <c r="AD125" s="38"/>
      <c r="AE125" s="38"/>
      <c r="AF125" s="38"/>
      <c r="AG125" s="38"/>
      <c r="AH125" s="38"/>
    </row>
    <row r="126" spans="1:34" x14ac:dyDescent="0.2">
      <c r="A126" s="54"/>
      <c r="B126" s="14"/>
      <c r="C126" s="38"/>
      <c r="D126" s="38"/>
      <c r="E126" s="38"/>
      <c r="F126" s="38"/>
      <c r="G126" s="38"/>
      <c r="H126" s="38"/>
      <c r="I126" s="38"/>
      <c r="J126" s="38"/>
      <c r="K126" s="38"/>
      <c r="L126" s="54"/>
      <c r="M126" s="14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54"/>
      <c r="Y126" s="14"/>
      <c r="Z126" s="38"/>
      <c r="AA126" s="38"/>
      <c r="AB126" s="38"/>
      <c r="AC126" s="38"/>
      <c r="AD126" s="38"/>
      <c r="AE126" s="38"/>
      <c r="AF126" s="38"/>
      <c r="AG126" s="38"/>
      <c r="AH126" s="38"/>
    </row>
    <row r="127" spans="1:34" x14ac:dyDescent="0.2">
      <c r="A127" s="54"/>
      <c r="B127" s="14"/>
      <c r="C127" s="38"/>
      <c r="D127" s="38"/>
      <c r="E127" s="38"/>
      <c r="F127" s="38"/>
      <c r="G127" s="38"/>
      <c r="H127" s="38"/>
      <c r="I127" s="38"/>
      <c r="J127" s="38"/>
      <c r="K127" s="38"/>
      <c r="L127" s="54"/>
      <c r="M127" s="14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54"/>
      <c r="Y127" s="14"/>
      <c r="Z127" s="38"/>
      <c r="AA127" s="38"/>
      <c r="AB127" s="38"/>
      <c r="AC127" s="38"/>
      <c r="AD127" s="38"/>
      <c r="AE127" s="38"/>
      <c r="AF127" s="38"/>
      <c r="AG127" s="38"/>
      <c r="AH127" s="38"/>
    </row>
    <row r="128" spans="1:34" x14ac:dyDescent="0.2">
      <c r="A128" s="54"/>
      <c r="B128" s="14"/>
      <c r="C128" s="38"/>
      <c r="D128" s="38"/>
      <c r="E128" s="38"/>
      <c r="F128" s="38"/>
      <c r="G128" s="38"/>
      <c r="H128" s="38"/>
      <c r="I128" s="38"/>
      <c r="J128" s="38"/>
      <c r="K128" s="38"/>
      <c r="L128" s="54"/>
      <c r="M128" s="14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54"/>
      <c r="Y128" s="14"/>
      <c r="Z128" s="38"/>
      <c r="AA128" s="38"/>
      <c r="AB128" s="38"/>
      <c r="AC128" s="38"/>
      <c r="AD128" s="38"/>
      <c r="AE128" s="38"/>
      <c r="AF128" s="38"/>
      <c r="AG128" s="38"/>
      <c r="AH128" s="38"/>
    </row>
    <row r="129" spans="1:34" x14ac:dyDescent="0.2">
      <c r="A129" s="54"/>
      <c r="B129" s="14"/>
      <c r="C129" s="38"/>
      <c r="D129" s="38"/>
      <c r="E129" s="38"/>
      <c r="F129" s="38"/>
      <c r="G129" s="38"/>
      <c r="H129" s="38"/>
      <c r="I129" s="38"/>
      <c r="J129" s="38"/>
      <c r="K129" s="38"/>
      <c r="L129" s="54"/>
      <c r="M129" s="14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54"/>
      <c r="Y129" s="14"/>
      <c r="Z129" s="38"/>
      <c r="AA129" s="38"/>
      <c r="AB129" s="38"/>
      <c r="AC129" s="38"/>
      <c r="AD129" s="38"/>
      <c r="AE129" s="38"/>
      <c r="AF129" s="38"/>
      <c r="AG129" s="38"/>
      <c r="AH129" s="38"/>
    </row>
    <row r="130" spans="1:34" x14ac:dyDescent="0.2">
      <c r="A130" s="54"/>
      <c r="B130" s="14"/>
      <c r="C130" s="38"/>
      <c r="D130" s="38"/>
      <c r="E130" s="38"/>
      <c r="F130" s="38"/>
      <c r="G130" s="38"/>
      <c r="H130" s="38"/>
      <c r="I130" s="38"/>
      <c r="J130" s="38"/>
      <c r="K130" s="38"/>
      <c r="L130" s="54"/>
      <c r="M130" s="14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54"/>
      <c r="Y130" s="14"/>
      <c r="Z130" s="38"/>
      <c r="AA130" s="38"/>
      <c r="AB130" s="38"/>
      <c r="AC130" s="38"/>
      <c r="AD130" s="38"/>
      <c r="AE130" s="38"/>
      <c r="AF130" s="38"/>
      <c r="AG130" s="38"/>
      <c r="AH130" s="38"/>
    </row>
    <row r="131" spans="1:34" x14ac:dyDescent="0.2">
      <c r="A131" s="54"/>
      <c r="B131" s="14"/>
      <c r="C131" s="38"/>
      <c r="D131" s="38"/>
      <c r="E131" s="38"/>
      <c r="F131" s="38"/>
      <c r="G131" s="38"/>
      <c r="H131" s="38"/>
      <c r="I131" s="38"/>
      <c r="J131" s="38"/>
      <c r="K131" s="38"/>
      <c r="L131" s="54"/>
      <c r="M131" s="14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54"/>
      <c r="Y131" s="14"/>
      <c r="Z131" s="38"/>
      <c r="AA131" s="38"/>
      <c r="AB131" s="38"/>
      <c r="AC131" s="38"/>
      <c r="AD131" s="38"/>
      <c r="AE131" s="38"/>
      <c r="AF131" s="38"/>
      <c r="AG131" s="38"/>
      <c r="AH131" s="38"/>
    </row>
    <row r="132" spans="1:34" x14ac:dyDescent="0.2">
      <c r="A132" s="54"/>
      <c r="B132" s="14"/>
      <c r="C132" s="38"/>
      <c r="D132" s="38"/>
      <c r="E132" s="38"/>
      <c r="F132" s="38"/>
      <c r="G132" s="38"/>
      <c r="H132" s="38"/>
      <c r="I132" s="38"/>
      <c r="J132" s="38"/>
      <c r="K132" s="38"/>
      <c r="L132" s="54"/>
      <c r="M132" s="14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54"/>
      <c r="Y132" s="14"/>
      <c r="Z132" s="38"/>
      <c r="AA132" s="38"/>
      <c r="AB132" s="38"/>
      <c r="AC132" s="38"/>
      <c r="AD132" s="38"/>
      <c r="AE132" s="38"/>
      <c r="AF132" s="38"/>
      <c r="AG132" s="38"/>
      <c r="AH132" s="38"/>
    </row>
    <row r="133" spans="1:34" x14ac:dyDescent="0.2">
      <c r="A133" s="54"/>
      <c r="B133" s="14"/>
      <c r="C133" s="38"/>
      <c r="D133" s="38"/>
      <c r="E133" s="38"/>
      <c r="F133" s="38"/>
      <c r="G133" s="38"/>
      <c r="H133" s="38"/>
      <c r="I133" s="38"/>
      <c r="J133" s="38"/>
      <c r="K133" s="38"/>
      <c r="L133" s="54"/>
      <c r="M133" s="14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54"/>
      <c r="Y133" s="14"/>
      <c r="Z133" s="38"/>
      <c r="AA133" s="38"/>
      <c r="AB133" s="38"/>
      <c r="AC133" s="38"/>
      <c r="AD133" s="38"/>
      <c r="AE133" s="38"/>
      <c r="AF133" s="38"/>
      <c r="AG133" s="38"/>
      <c r="AH133" s="38"/>
    </row>
    <row r="134" spans="1:34" x14ac:dyDescent="0.2">
      <c r="A134" s="54"/>
      <c r="B134" s="14"/>
      <c r="C134" s="38"/>
      <c r="D134" s="38"/>
      <c r="E134" s="38"/>
      <c r="F134" s="38"/>
      <c r="G134" s="38"/>
      <c r="H134" s="38"/>
      <c r="I134" s="38"/>
      <c r="J134" s="38"/>
      <c r="K134" s="38"/>
      <c r="L134" s="54"/>
      <c r="M134" s="14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54"/>
      <c r="Y134" s="14"/>
      <c r="Z134" s="38"/>
      <c r="AA134" s="38"/>
      <c r="AB134" s="38"/>
      <c r="AC134" s="38"/>
      <c r="AD134" s="38"/>
      <c r="AE134" s="38"/>
      <c r="AF134" s="38"/>
      <c r="AG134" s="38"/>
      <c r="AH134" s="38"/>
    </row>
    <row r="135" spans="1:34" x14ac:dyDescent="0.2">
      <c r="A135" s="54"/>
      <c r="B135" s="14"/>
      <c r="C135" s="38"/>
      <c r="D135" s="38"/>
      <c r="E135" s="38"/>
      <c r="F135" s="38"/>
      <c r="G135" s="38"/>
      <c r="H135" s="38"/>
      <c r="I135" s="38"/>
      <c r="J135" s="38"/>
      <c r="K135" s="38"/>
      <c r="L135" s="54"/>
      <c r="M135" s="14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54"/>
      <c r="Y135" s="14"/>
      <c r="Z135" s="38"/>
      <c r="AA135" s="38"/>
      <c r="AB135" s="38"/>
      <c r="AC135" s="38"/>
      <c r="AD135" s="38"/>
      <c r="AE135" s="38"/>
      <c r="AF135" s="38"/>
      <c r="AG135" s="38"/>
      <c r="AH135" s="38"/>
    </row>
    <row r="136" spans="1:34" x14ac:dyDescent="0.2">
      <c r="A136" s="54"/>
      <c r="B136" s="14"/>
      <c r="C136" s="38"/>
      <c r="D136" s="38"/>
      <c r="E136" s="38"/>
      <c r="F136" s="38"/>
      <c r="G136" s="38"/>
      <c r="H136" s="38"/>
      <c r="I136" s="38"/>
      <c r="J136" s="38"/>
      <c r="K136" s="38"/>
      <c r="L136" s="54"/>
      <c r="M136" s="14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54"/>
      <c r="Y136" s="14"/>
      <c r="Z136" s="38"/>
      <c r="AA136" s="38"/>
      <c r="AB136" s="38"/>
      <c r="AC136" s="38"/>
      <c r="AD136" s="38"/>
      <c r="AE136" s="38"/>
      <c r="AF136" s="38"/>
      <c r="AG136" s="38"/>
      <c r="AH136" s="38"/>
    </row>
    <row r="137" spans="1:34" x14ac:dyDescent="0.2">
      <c r="A137" s="54"/>
      <c r="B137" s="14"/>
      <c r="C137" s="38"/>
      <c r="D137" s="38"/>
      <c r="E137" s="38"/>
      <c r="F137" s="38"/>
      <c r="G137" s="38"/>
      <c r="H137" s="38"/>
      <c r="I137" s="38"/>
      <c r="J137" s="38"/>
      <c r="K137" s="38"/>
      <c r="L137" s="54"/>
      <c r="M137" s="14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54"/>
      <c r="Y137" s="14"/>
      <c r="Z137" s="38"/>
      <c r="AA137" s="38"/>
      <c r="AB137" s="38"/>
      <c r="AC137" s="38"/>
      <c r="AD137" s="38"/>
      <c r="AE137" s="38"/>
      <c r="AF137" s="38"/>
      <c r="AG137" s="38"/>
      <c r="AH137" s="38"/>
    </row>
    <row r="138" spans="1:34" x14ac:dyDescent="0.2">
      <c r="A138" s="54"/>
      <c r="B138" s="14"/>
      <c r="C138" s="38"/>
      <c r="D138" s="38"/>
      <c r="E138" s="38"/>
      <c r="F138" s="38"/>
      <c r="G138" s="38"/>
      <c r="H138" s="38"/>
      <c r="I138" s="38"/>
      <c r="J138" s="38"/>
      <c r="K138" s="38"/>
      <c r="L138" s="54"/>
      <c r="M138" s="14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54"/>
      <c r="Y138" s="14"/>
      <c r="Z138" s="38"/>
      <c r="AA138" s="38"/>
      <c r="AB138" s="38"/>
      <c r="AC138" s="38"/>
      <c r="AD138" s="38"/>
      <c r="AE138" s="38"/>
      <c r="AF138" s="38"/>
      <c r="AG138" s="38"/>
      <c r="AH138" s="38"/>
    </row>
    <row r="139" spans="1:34" x14ac:dyDescent="0.2">
      <c r="A139" s="54"/>
      <c r="B139" s="14"/>
      <c r="C139" s="38"/>
      <c r="D139" s="38"/>
      <c r="E139" s="38"/>
      <c r="F139" s="38"/>
      <c r="G139" s="38"/>
      <c r="H139" s="38"/>
      <c r="I139" s="38"/>
      <c r="J139" s="38"/>
      <c r="K139" s="38"/>
      <c r="L139" s="54"/>
      <c r="M139" s="14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54"/>
      <c r="Y139" s="14"/>
      <c r="Z139" s="38"/>
      <c r="AA139" s="38"/>
      <c r="AB139" s="38"/>
      <c r="AC139" s="38"/>
      <c r="AD139" s="38"/>
      <c r="AE139" s="38"/>
      <c r="AF139" s="38"/>
      <c r="AG139" s="38"/>
      <c r="AH139" s="38"/>
    </row>
    <row r="140" spans="1:34" x14ac:dyDescent="0.2">
      <c r="A140" s="54"/>
      <c r="B140" s="14"/>
      <c r="C140" s="38"/>
      <c r="D140" s="38"/>
      <c r="E140" s="38"/>
      <c r="F140" s="38"/>
      <c r="G140" s="38"/>
      <c r="H140" s="38"/>
      <c r="I140" s="38"/>
      <c r="J140" s="38"/>
      <c r="K140" s="38"/>
      <c r="L140" s="54"/>
      <c r="M140" s="14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54"/>
      <c r="Y140" s="14"/>
      <c r="Z140" s="38"/>
      <c r="AA140" s="38"/>
      <c r="AB140" s="38"/>
      <c r="AC140" s="38"/>
      <c r="AD140" s="38"/>
      <c r="AE140" s="38"/>
      <c r="AF140" s="38"/>
      <c r="AG140" s="38"/>
      <c r="AH140" s="38"/>
    </row>
    <row r="141" spans="1:34" x14ac:dyDescent="0.2">
      <c r="A141" s="54"/>
      <c r="B141" s="14"/>
      <c r="C141" s="38"/>
      <c r="D141" s="38"/>
      <c r="E141" s="38"/>
      <c r="F141" s="38"/>
      <c r="G141" s="38"/>
      <c r="H141" s="38"/>
      <c r="I141" s="38"/>
      <c r="J141" s="38"/>
      <c r="K141" s="38"/>
      <c r="L141" s="54"/>
      <c r="M141" s="14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54"/>
      <c r="Y141" s="14"/>
      <c r="Z141" s="38"/>
      <c r="AA141" s="38"/>
      <c r="AB141" s="38"/>
      <c r="AC141" s="38"/>
      <c r="AD141" s="38"/>
      <c r="AE141" s="38"/>
      <c r="AF141" s="38"/>
      <c r="AG141" s="38"/>
      <c r="AH141" s="38"/>
    </row>
    <row r="142" spans="1:34" x14ac:dyDescent="0.2">
      <c r="A142" s="54"/>
      <c r="B142" s="14"/>
      <c r="C142" s="38"/>
      <c r="D142" s="38"/>
      <c r="E142" s="38"/>
      <c r="F142" s="38"/>
      <c r="G142" s="38"/>
      <c r="H142" s="38"/>
      <c r="I142" s="38"/>
      <c r="J142" s="38"/>
      <c r="K142" s="38"/>
      <c r="L142" s="54"/>
      <c r="M142" s="14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54"/>
      <c r="Y142" s="14"/>
      <c r="Z142" s="38"/>
      <c r="AA142" s="38"/>
      <c r="AB142" s="38"/>
      <c r="AC142" s="38"/>
      <c r="AD142" s="38"/>
      <c r="AE142" s="38"/>
      <c r="AF142" s="38"/>
      <c r="AG142" s="38"/>
      <c r="AH142" s="38"/>
    </row>
    <row r="143" spans="1:34" x14ac:dyDescent="0.2">
      <c r="A143" s="54"/>
      <c r="B143" s="14"/>
      <c r="C143" s="38"/>
      <c r="D143" s="38"/>
      <c r="E143" s="38"/>
      <c r="F143" s="38"/>
      <c r="G143" s="38"/>
      <c r="H143" s="38"/>
      <c r="I143" s="38"/>
      <c r="J143" s="38"/>
      <c r="K143" s="38"/>
      <c r="L143" s="54"/>
      <c r="M143" s="14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54"/>
      <c r="Y143" s="14"/>
      <c r="Z143" s="38"/>
      <c r="AA143" s="38"/>
      <c r="AB143" s="38"/>
      <c r="AC143" s="38"/>
      <c r="AD143" s="38"/>
      <c r="AE143" s="38"/>
      <c r="AF143" s="38"/>
      <c r="AG143" s="38"/>
      <c r="AH143" s="38"/>
    </row>
    <row r="144" spans="1:34" x14ac:dyDescent="0.2">
      <c r="A144" s="54"/>
      <c r="B144" s="14"/>
      <c r="C144" s="165"/>
      <c r="D144" s="10"/>
      <c r="E144" s="10"/>
      <c r="F144" s="10"/>
      <c r="G144" s="10"/>
      <c r="H144" s="10"/>
      <c r="I144" s="10"/>
      <c r="J144" s="10"/>
      <c r="K144" s="62"/>
      <c r="L144" s="54"/>
      <c r="M144" s="14"/>
      <c r="N144" s="10"/>
      <c r="O144" s="62"/>
      <c r="P144" s="62"/>
      <c r="Q144" s="62"/>
      <c r="R144" s="62"/>
      <c r="S144" s="62"/>
      <c r="T144" s="62"/>
      <c r="U144" s="62"/>
      <c r="V144" s="62"/>
      <c r="W144" s="212"/>
      <c r="X144" s="54"/>
      <c r="Y144" s="14"/>
      <c r="Z144" s="212"/>
      <c r="AA144" s="62"/>
      <c r="AB144" s="62"/>
      <c r="AC144" s="62"/>
      <c r="AD144" s="62"/>
      <c r="AE144" s="62"/>
      <c r="AF144" s="62"/>
      <c r="AG144" s="62"/>
      <c r="AH144" s="62"/>
    </row>
    <row r="145" spans="1:34" x14ac:dyDescent="0.2">
      <c r="A145" s="54"/>
      <c r="B145" s="14"/>
      <c r="C145" s="165"/>
      <c r="D145" s="10"/>
      <c r="E145" s="10"/>
      <c r="F145" s="10"/>
      <c r="G145" s="10"/>
      <c r="H145" s="10"/>
      <c r="I145" s="10"/>
      <c r="J145" s="10"/>
      <c r="K145" s="62"/>
      <c r="L145" s="54"/>
      <c r="M145" s="14"/>
      <c r="N145" s="10"/>
      <c r="O145" s="62"/>
      <c r="P145" s="62"/>
      <c r="Q145" s="62"/>
      <c r="R145" s="62"/>
      <c r="S145" s="62"/>
      <c r="T145" s="62"/>
      <c r="U145" s="62"/>
      <c r="V145" s="62"/>
      <c r="W145" s="212"/>
      <c r="X145" s="54"/>
      <c r="Y145" s="14"/>
      <c r="Z145" s="212"/>
      <c r="AA145" s="62"/>
      <c r="AB145" s="62"/>
      <c r="AC145" s="62"/>
      <c r="AD145" s="62"/>
      <c r="AE145" s="62"/>
      <c r="AF145" s="62"/>
      <c r="AG145" s="62"/>
      <c r="AH145" s="62"/>
    </row>
    <row r="146" spans="1:34" x14ac:dyDescent="0.2">
      <c r="A146" s="54"/>
      <c r="B146" s="14"/>
      <c r="C146" s="165"/>
      <c r="D146" s="10"/>
      <c r="E146" s="10"/>
      <c r="F146" s="10"/>
      <c r="G146" s="10"/>
      <c r="H146" s="10"/>
      <c r="I146" s="10"/>
      <c r="J146" s="10"/>
      <c r="K146" s="62"/>
      <c r="L146" s="54"/>
      <c r="M146" s="14"/>
      <c r="N146" s="10"/>
      <c r="O146" s="62"/>
      <c r="P146" s="62"/>
      <c r="Q146" s="62"/>
      <c r="R146" s="62"/>
      <c r="S146" s="62"/>
      <c r="T146" s="62"/>
      <c r="U146" s="62"/>
      <c r="V146" s="62"/>
      <c r="W146" s="212"/>
      <c r="X146" s="54"/>
      <c r="Y146" s="14"/>
      <c r="Z146" s="212"/>
      <c r="AA146" s="62"/>
      <c r="AB146" s="62"/>
      <c r="AC146" s="62"/>
      <c r="AD146" s="62"/>
      <c r="AE146" s="62"/>
      <c r="AF146" s="62"/>
      <c r="AG146" s="62"/>
      <c r="AH146" s="62"/>
    </row>
    <row r="147" spans="1:34" x14ac:dyDescent="0.2">
      <c r="A147" s="54"/>
      <c r="B147" s="14"/>
      <c r="C147" s="165"/>
      <c r="D147" s="10"/>
      <c r="E147" s="10"/>
      <c r="F147" s="10"/>
      <c r="G147" s="10"/>
      <c r="H147" s="10"/>
      <c r="I147" s="10"/>
      <c r="J147" s="10"/>
      <c r="K147" s="62"/>
      <c r="L147" s="54"/>
      <c r="M147" s="14"/>
      <c r="N147" s="10"/>
      <c r="O147" s="62"/>
      <c r="P147" s="62"/>
      <c r="Q147" s="62"/>
      <c r="R147" s="62"/>
      <c r="S147" s="62"/>
      <c r="T147" s="62"/>
      <c r="U147" s="62"/>
      <c r="V147" s="62"/>
      <c r="W147" s="212"/>
      <c r="X147" s="54"/>
      <c r="Y147" s="14"/>
      <c r="Z147" s="212"/>
      <c r="AA147" s="62"/>
      <c r="AB147" s="62"/>
      <c r="AC147" s="62"/>
      <c r="AD147" s="62"/>
      <c r="AE147" s="62"/>
      <c r="AF147" s="62"/>
      <c r="AG147" s="62"/>
      <c r="AH147" s="62"/>
    </row>
    <row r="148" spans="1:34" x14ac:dyDescent="0.2">
      <c r="A148" s="54"/>
      <c r="B148" s="14"/>
      <c r="C148" s="165"/>
      <c r="D148" s="10"/>
      <c r="E148" s="10"/>
      <c r="F148" s="10"/>
      <c r="G148" s="10"/>
      <c r="H148" s="10"/>
      <c r="I148" s="10"/>
      <c r="J148" s="10"/>
      <c r="K148" s="62"/>
      <c r="L148" s="54"/>
      <c r="M148" s="14"/>
      <c r="N148" s="10"/>
      <c r="O148" s="62"/>
      <c r="P148" s="62"/>
      <c r="Q148" s="62"/>
      <c r="R148" s="62"/>
      <c r="S148" s="62"/>
      <c r="T148" s="62"/>
      <c r="U148" s="62"/>
      <c r="V148" s="62"/>
      <c r="W148" s="212"/>
      <c r="X148" s="54"/>
      <c r="Y148" s="14"/>
      <c r="Z148" s="212"/>
      <c r="AA148" s="62"/>
      <c r="AB148" s="62"/>
      <c r="AC148" s="62"/>
      <c r="AD148" s="62"/>
      <c r="AE148" s="62"/>
      <c r="AF148" s="62"/>
      <c r="AG148" s="62"/>
      <c r="AH148" s="62"/>
    </row>
    <row r="149" spans="1:34" x14ac:dyDescent="0.2">
      <c r="A149" s="54"/>
      <c r="B149" s="14"/>
      <c r="C149" s="165"/>
      <c r="D149" s="10"/>
      <c r="E149" s="10"/>
      <c r="F149" s="10"/>
      <c r="G149" s="10"/>
      <c r="H149" s="10"/>
      <c r="I149" s="10"/>
      <c r="J149" s="10"/>
      <c r="K149" s="62"/>
      <c r="L149" s="54"/>
      <c r="M149" s="14"/>
      <c r="N149" s="10"/>
      <c r="O149" s="62"/>
      <c r="P149" s="62"/>
      <c r="Q149" s="62"/>
      <c r="R149" s="62"/>
      <c r="S149" s="62"/>
      <c r="T149" s="62"/>
      <c r="U149" s="62"/>
      <c r="V149" s="62"/>
      <c r="W149" s="212"/>
      <c r="X149" s="54"/>
      <c r="Y149" s="14"/>
      <c r="Z149" s="212"/>
      <c r="AA149" s="62"/>
      <c r="AB149" s="62"/>
      <c r="AC149" s="62"/>
      <c r="AD149" s="62"/>
      <c r="AE149" s="62"/>
      <c r="AF149" s="62"/>
      <c r="AG149" s="62"/>
      <c r="AH149" s="62"/>
    </row>
    <row r="150" spans="1:34" x14ac:dyDescent="0.2">
      <c r="A150" s="54"/>
      <c r="B150" s="14"/>
      <c r="C150" s="165"/>
      <c r="D150" s="10"/>
      <c r="E150" s="10"/>
      <c r="F150" s="10"/>
      <c r="G150" s="10"/>
      <c r="H150" s="10"/>
      <c r="I150" s="10"/>
      <c r="J150" s="10"/>
      <c r="K150" s="62"/>
      <c r="L150" s="54"/>
      <c r="M150" s="14"/>
      <c r="N150" s="10"/>
      <c r="O150" s="62"/>
      <c r="P150" s="62"/>
      <c r="Q150" s="62"/>
      <c r="R150" s="62"/>
      <c r="S150" s="62"/>
      <c r="T150" s="62"/>
      <c r="U150" s="62"/>
      <c r="V150" s="62"/>
      <c r="W150" s="212"/>
      <c r="X150" s="54"/>
      <c r="Y150" s="14"/>
      <c r="Z150" s="212"/>
      <c r="AA150" s="62"/>
      <c r="AB150" s="62"/>
      <c r="AC150" s="62"/>
      <c r="AD150" s="62"/>
      <c r="AE150" s="62"/>
      <c r="AF150" s="62"/>
      <c r="AG150" s="62"/>
      <c r="AH150" s="62"/>
    </row>
    <row r="151" spans="1:34" x14ac:dyDescent="0.2">
      <c r="A151" s="54"/>
      <c r="B151" s="14"/>
      <c r="C151" s="165"/>
      <c r="D151" s="10"/>
      <c r="E151" s="10"/>
      <c r="F151" s="10"/>
      <c r="G151" s="10"/>
      <c r="H151" s="10"/>
      <c r="I151" s="10"/>
      <c r="J151" s="10"/>
      <c r="K151" s="62"/>
      <c r="L151" s="54"/>
      <c r="M151" s="14"/>
      <c r="N151" s="10"/>
      <c r="O151" s="62"/>
      <c r="P151" s="62"/>
      <c r="Q151" s="62"/>
      <c r="R151" s="62"/>
      <c r="S151" s="62"/>
      <c r="T151" s="62"/>
      <c r="U151" s="62"/>
      <c r="V151" s="62"/>
      <c r="W151" s="212"/>
      <c r="X151" s="54"/>
      <c r="Y151" s="14"/>
      <c r="Z151" s="212"/>
      <c r="AA151" s="62"/>
      <c r="AB151" s="62"/>
      <c r="AC151" s="62"/>
      <c r="AD151" s="62"/>
      <c r="AE151" s="62"/>
      <c r="AF151" s="62"/>
      <c r="AG151" s="62"/>
      <c r="AH151" s="62"/>
    </row>
    <row r="152" spans="1:34" x14ac:dyDescent="0.2">
      <c r="A152" s="54"/>
      <c r="B152" s="14"/>
      <c r="C152" s="165"/>
      <c r="D152" s="10"/>
      <c r="E152" s="10"/>
      <c r="F152" s="10"/>
      <c r="G152" s="10"/>
      <c r="H152" s="10"/>
      <c r="I152" s="10"/>
      <c r="J152" s="10"/>
      <c r="K152" s="62"/>
      <c r="L152" s="54"/>
      <c r="M152" s="14"/>
      <c r="N152" s="10"/>
      <c r="O152" s="62"/>
      <c r="P152" s="62"/>
      <c r="Q152" s="62"/>
      <c r="R152" s="62"/>
      <c r="S152" s="62"/>
      <c r="T152" s="62"/>
      <c r="U152" s="62"/>
      <c r="V152" s="62"/>
      <c r="W152" s="212"/>
      <c r="X152" s="54"/>
      <c r="Y152" s="14"/>
      <c r="Z152" s="212"/>
      <c r="AA152" s="62"/>
      <c r="AB152" s="62"/>
      <c r="AC152" s="62"/>
      <c r="AD152" s="62"/>
      <c r="AE152" s="62"/>
      <c r="AF152" s="62"/>
      <c r="AG152" s="62"/>
      <c r="AH152" s="62"/>
    </row>
    <row r="153" spans="1:34" x14ac:dyDescent="0.2">
      <c r="A153" s="54"/>
      <c r="B153" s="14"/>
      <c r="C153" s="165"/>
      <c r="D153" s="10"/>
      <c r="E153" s="10"/>
      <c r="F153" s="10"/>
      <c r="G153" s="10"/>
      <c r="H153" s="10"/>
      <c r="I153" s="10"/>
      <c r="J153" s="10"/>
      <c r="K153" s="62"/>
      <c r="L153" s="54"/>
      <c r="M153" s="14"/>
      <c r="N153" s="10"/>
      <c r="O153" s="62"/>
      <c r="P153" s="62"/>
      <c r="Q153" s="62"/>
      <c r="R153" s="62"/>
      <c r="S153" s="62"/>
      <c r="T153" s="62"/>
      <c r="U153" s="62"/>
      <c r="V153" s="62"/>
      <c r="W153" s="212"/>
      <c r="X153" s="54"/>
      <c r="Y153" s="14"/>
      <c r="Z153" s="212"/>
      <c r="AA153" s="62"/>
      <c r="AB153" s="62"/>
      <c r="AC153" s="62"/>
      <c r="AD153" s="62"/>
      <c r="AE153" s="62"/>
      <c r="AF153" s="62"/>
      <c r="AG153" s="62"/>
      <c r="AH153" s="62"/>
    </row>
    <row r="154" spans="1:34" x14ac:dyDescent="0.2">
      <c r="A154" s="54"/>
      <c r="B154" s="14"/>
      <c r="C154" s="165"/>
      <c r="D154" s="10"/>
      <c r="E154" s="10"/>
      <c r="F154" s="10"/>
      <c r="G154" s="10"/>
      <c r="H154" s="10"/>
      <c r="I154" s="10"/>
      <c r="J154" s="10"/>
      <c r="K154" s="62"/>
      <c r="L154" s="54"/>
      <c r="M154" s="14"/>
      <c r="N154" s="10"/>
      <c r="O154" s="62"/>
      <c r="P154" s="62"/>
      <c r="Q154" s="62"/>
      <c r="R154" s="62"/>
      <c r="S154" s="62"/>
      <c r="T154" s="62"/>
      <c r="U154" s="62"/>
      <c r="V154" s="62"/>
      <c r="W154" s="212"/>
      <c r="X154" s="54"/>
      <c r="Y154" s="14"/>
      <c r="Z154" s="212"/>
      <c r="AA154" s="62"/>
      <c r="AB154" s="62"/>
      <c r="AC154" s="62"/>
      <c r="AD154" s="62"/>
      <c r="AE154" s="62"/>
      <c r="AF154" s="62"/>
      <c r="AG154" s="62"/>
      <c r="AH154" s="62"/>
    </row>
    <row r="155" spans="1:34" x14ac:dyDescent="0.2">
      <c r="A155" s="54"/>
      <c r="B155" s="14"/>
      <c r="C155" s="165"/>
      <c r="D155" s="10"/>
      <c r="E155" s="10"/>
      <c r="F155" s="10"/>
      <c r="G155" s="10"/>
      <c r="H155" s="10"/>
      <c r="I155" s="10"/>
      <c r="J155" s="10"/>
      <c r="K155" s="62"/>
      <c r="L155" s="54"/>
      <c r="M155" s="14"/>
      <c r="N155" s="10"/>
      <c r="O155" s="62"/>
      <c r="P155" s="62"/>
      <c r="Q155" s="62"/>
      <c r="R155" s="62"/>
      <c r="S155" s="62"/>
      <c r="T155" s="62"/>
      <c r="U155" s="62"/>
      <c r="V155" s="62"/>
      <c r="W155" s="212"/>
      <c r="X155" s="54"/>
      <c r="Y155" s="14"/>
      <c r="Z155" s="212"/>
      <c r="AA155" s="62"/>
      <c r="AB155" s="62"/>
      <c r="AC155" s="62"/>
      <c r="AD155" s="62"/>
      <c r="AE155" s="62"/>
      <c r="AF155" s="62"/>
      <c r="AG155" s="62"/>
      <c r="AH155" s="62"/>
    </row>
    <row r="156" spans="1:34" x14ac:dyDescent="0.2">
      <c r="A156" s="54"/>
      <c r="B156" s="14"/>
      <c r="C156" s="165"/>
      <c r="D156" s="10"/>
      <c r="E156" s="10"/>
      <c r="F156" s="10"/>
      <c r="G156" s="10"/>
      <c r="H156" s="10"/>
      <c r="I156" s="10"/>
      <c r="J156" s="10"/>
      <c r="K156" s="62"/>
      <c r="L156" s="54"/>
      <c r="M156" s="14"/>
      <c r="N156" s="10"/>
      <c r="O156" s="62"/>
      <c r="P156" s="62"/>
      <c r="Q156" s="62"/>
      <c r="R156" s="62"/>
      <c r="S156" s="62"/>
      <c r="T156" s="62"/>
      <c r="U156" s="62"/>
      <c r="V156" s="62"/>
      <c r="W156" s="212"/>
      <c r="X156" s="54"/>
      <c r="Y156" s="14"/>
      <c r="Z156" s="212"/>
      <c r="AA156" s="62"/>
      <c r="AB156" s="62"/>
      <c r="AC156" s="62"/>
      <c r="AD156" s="62"/>
      <c r="AE156" s="62"/>
      <c r="AF156" s="62"/>
      <c r="AG156" s="62"/>
      <c r="AH156" s="62"/>
    </row>
    <row r="157" spans="1:34" x14ac:dyDescent="0.2">
      <c r="A157" s="54"/>
      <c r="B157" s="14"/>
      <c r="C157" s="165"/>
      <c r="D157" s="10"/>
      <c r="E157" s="10"/>
      <c r="F157" s="10"/>
      <c r="G157" s="10"/>
      <c r="H157" s="10"/>
      <c r="I157" s="10"/>
      <c r="J157" s="10"/>
      <c r="K157" s="62"/>
      <c r="L157" s="54"/>
      <c r="M157" s="14"/>
      <c r="N157" s="10"/>
      <c r="O157" s="62"/>
      <c r="P157" s="62"/>
      <c r="Q157" s="62"/>
      <c r="R157" s="62"/>
      <c r="S157" s="62"/>
      <c r="T157" s="62"/>
      <c r="U157" s="62"/>
      <c r="V157" s="62"/>
      <c r="W157" s="212"/>
      <c r="X157" s="54"/>
      <c r="Y157" s="14"/>
      <c r="Z157" s="212"/>
      <c r="AA157" s="62"/>
      <c r="AB157" s="62"/>
      <c r="AC157" s="62"/>
      <c r="AD157" s="62"/>
      <c r="AE157" s="62"/>
      <c r="AF157" s="62"/>
      <c r="AG157" s="62"/>
      <c r="AH157" s="62"/>
    </row>
    <row r="158" spans="1:34" x14ac:dyDescent="0.2">
      <c r="A158" s="54"/>
      <c r="B158" s="14"/>
      <c r="C158" s="165"/>
      <c r="D158" s="10"/>
      <c r="E158" s="10"/>
      <c r="F158" s="10"/>
      <c r="G158" s="10"/>
      <c r="H158" s="10"/>
      <c r="I158" s="10"/>
      <c r="J158" s="10"/>
      <c r="K158" s="62"/>
      <c r="L158" s="54"/>
      <c r="M158" s="14"/>
      <c r="N158" s="10"/>
      <c r="O158" s="62"/>
      <c r="P158" s="62"/>
      <c r="Q158" s="62"/>
      <c r="R158" s="62"/>
      <c r="S158" s="62"/>
      <c r="T158" s="62"/>
      <c r="U158" s="62"/>
      <c r="V158" s="62"/>
      <c r="W158" s="212"/>
      <c r="X158" s="54"/>
      <c r="Y158" s="14"/>
      <c r="Z158" s="212"/>
      <c r="AA158" s="62"/>
      <c r="AB158" s="62"/>
      <c r="AC158" s="62"/>
      <c r="AD158" s="62"/>
      <c r="AE158" s="62"/>
      <c r="AF158" s="62"/>
      <c r="AG158" s="62"/>
      <c r="AH158" s="62"/>
    </row>
    <row r="159" spans="1:34" x14ac:dyDescent="0.2">
      <c r="A159" s="54"/>
      <c r="B159" s="14"/>
      <c r="C159" s="165"/>
      <c r="D159" s="10"/>
      <c r="E159" s="10"/>
      <c r="F159" s="10"/>
      <c r="G159" s="10"/>
      <c r="H159" s="10"/>
      <c r="I159" s="10"/>
      <c r="J159" s="10"/>
      <c r="K159" s="62"/>
      <c r="L159" s="54"/>
      <c r="M159" s="14"/>
      <c r="N159" s="10"/>
      <c r="O159" s="62"/>
      <c r="P159" s="62"/>
      <c r="Q159" s="62"/>
      <c r="R159" s="62"/>
      <c r="S159" s="62"/>
      <c r="T159" s="62"/>
      <c r="U159" s="62"/>
      <c r="V159" s="62"/>
      <c r="W159" s="212"/>
      <c r="X159" s="54"/>
      <c r="Y159" s="14"/>
      <c r="Z159" s="212"/>
      <c r="AA159" s="62"/>
      <c r="AB159" s="62"/>
      <c r="AC159" s="62"/>
      <c r="AD159" s="62"/>
      <c r="AE159" s="62"/>
      <c r="AF159" s="62"/>
      <c r="AG159" s="62"/>
      <c r="AH159" s="62"/>
    </row>
    <row r="160" spans="1:34" x14ac:dyDescent="0.2">
      <c r="A160" s="54"/>
      <c r="B160" s="14"/>
      <c r="C160" s="165"/>
      <c r="D160" s="10"/>
      <c r="E160" s="10"/>
      <c r="F160" s="10"/>
      <c r="G160" s="10"/>
      <c r="H160" s="10"/>
      <c r="I160" s="10"/>
      <c r="J160" s="10"/>
      <c r="K160" s="62"/>
      <c r="L160" s="54"/>
      <c r="M160" s="14"/>
      <c r="N160" s="10"/>
      <c r="O160" s="62"/>
      <c r="P160" s="62"/>
      <c r="Q160" s="62"/>
      <c r="R160" s="62"/>
      <c r="S160" s="62"/>
      <c r="T160" s="62"/>
      <c r="U160" s="62"/>
      <c r="V160" s="62"/>
      <c r="W160" s="212"/>
      <c r="X160" s="54"/>
      <c r="Y160" s="14"/>
      <c r="Z160" s="212"/>
      <c r="AA160" s="62"/>
      <c r="AB160" s="62"/>
      <c r="AC160" s="62"/>
      <c r="AD160" s="62"/>
      <c r="AE160" s="62"/>
      <c r="AF160" s="62"/>
      <c r="AG160" s="62"/>
      <c r="AH160" s="62"/>
    </row>
    <row r="161" spans="1:34" x14ac:dyDescent="0.2">
      <c r="A161" s="54"/>
      <c r="B161" s="14"/>
      <c r="C161" s="165"/>
      <c r="D161" s="10"/>
      <c r="E161" s="10"/>
      <c r="F161" s="10"/>
      <c r="G161" s="10"/>
      <c r="H161" s="10"/>
      <c r="I161" s="10"/>
      <c r="J161" s="10"/>
      <c r="K161" s="62"/>
      <c r="L161" s="54"/>
      <c r="M161" s="14"/>
      <c r="N161" s="10"/>
      <c r="O161" s="62"/>
      <c r="P161" s="62"/>
      <c r="Q161" s="62"/>
      <c r="R161" s="62"/>
      <c r="S161" s="62"/>
      <c r="T161" s="62"/>
      <c r="U161" s="62"/>
      <c r="V161" s="62"/>
      <c r="W161" s="212"/>
      <c r="X161" s="54"/>
      <c r="Y161" s="14"/>
      <c r="Z161" s="212"/>
      <c r="AA161" s="62"/>
      <c r="AB161" s="62"/>
      <c r="AC161" s="62"/>
      <c r="AD161" s="62"/>
      <c r="AE161" s="62"/>
      <c r="AF161" s="62"/>
      <c r="AG161" s="62"/>
      <c r="AH161" s="62"/>
    </row>
    <row r="162" spans="1:34" x14ac:dyDescent="0.2">
      <c r="A162" s="54"/>
      <c r="B162" s="14"/>
      <c r="C162" s="165"/>
      <c r="D162" s="10"/>
      <c r="E162" s="10"/>
      <c r="F162" s="10"/>
      <c r="G162" s="10"/>
      <c r="H162" s="10"/>
      <c r="I162" s="10"/>
      <c r="J162" s="10"/>
      <c r="K162" s="62"/>
      <c r="L162" s="54"/>
      <c r="M162" s="14"/>
      <c r="N162" s="10"/>
      <c r="O162" s="62"/>
      <c r="P162" s="62"/>
      <c r="Q162" s="62"/>
      <c r="R162" s="62"/>
      <c r="S162" s="62"/>
      <c r="T162" s="62"/>
      <c r="U162" s="62"/>
      <c r="V162" s="62"/>
      <c r="W162" s="212"/>
      <c r="X162" s="54"/>
      <c r="Y162" s="14"/>
      <c r="Z162" s="212"/>
      <c r="AA162" s="62"/>
      <c r="AB162" s="62"/>
      <c r="AC162" s="62"/>
      <c r="AD162" s="62"/>
      <c r="AE162" s="62"/>
      <c r="AF162" s="62"/>
      <c r="AG162" s="62"/>
      <c r="AH162" s="62"/>
    </row>
    <row r="163" spans="1:34" x14ac:dyDescent="0.2">
      <c r="A163" s="54"/>
      <c r="B163" s="14"/>
      <c r="C163" s="165"/>
      <c r="D163" s="10"/>
      <c r="E163" s="10"/>
      <c r="F163" s="10"/>
      <c r="G163" s="10"/>
      <c r="H163" s="10"/>
      <c r="I163" s="10"/>
      <c r="J163" s="10"/>
      <c r="K163" s="62"/>
      <c r="L163" s="54"/>
      <c r="M163" s="14"/>
      <c r="N163" s="10"/>
      <c r="O163" s="62"/>
      <c r="P163" s="62"/>
      <c r="Q163" s="62"/>
      <c r="R163" s="62"/>
      <c r="S163" s="62"/>
      <c r="T163" s="62"/>
      <c r="U163" s="62"/>
      <c r="V163" s="62"/>
      <c r="W163" s="212"/>
      <c r="X163" s="54"/>
      <c r="Y163" s="14"/>
      <c r="Z163" s="212"/>
      <c r="AA163" s="62"/>
      <c r="AB163" s="62"/>
      <c r="AC163" s="62"/>
      <c r="AD163" s="62"/>
      <c r="AE163" s="62"/>
      <c r="AF163" s="62"/>
      <c r="AG163" s="62"/>
      <c r="AH163" s="62"/>
    </row>
    <row r="164" spans="1:34" x14ac:dyDescent="0.2">
      <c r="A164" s="54"/>
      <c r="B164" s="14"/>
      <c r="C164" s="165"/>
      <c r="D164" s="10"/>
      <c r="E164" s="10"/>
      <c r="F164" s="10"/>
      <c r="G164" s="10"/>
      <c r="H164" s="10"/>
      <c r="I164" s="10"/>
      <c r="J164" s="10"/>
      <c r="K164" s="62"/>
      <c r="L164" s="54"/>
      <c r="M164" s="14"/>
      <c r="N164" s="10"/>
      <c r="O164" s="62"/>
      <c r="P164" s="62"/>
      <c r="Q164" s="62"/>
      <c r="R164" s="62"/>
      <c r="S164" s="62"/>
      <c r="T164" s="62"/>
      <c r="U164" s="62"/>
      <c r="V164" s="62"/>
      <c r="W164" s="212"/>
      <c r="X164" s="54"/>
      <c r="Y164" s="14"/>
      <c r="Z164" s="212"/>
      <c r="AA164" s="62"/>
      <c r="AB164" s="62"/>
      <c r="AC164" s="62"/>
      <c r="AD164" s="62"/>
      <c r="AE164" s="62"/>
      <c r="AF164" s="62"/>
      <c r="AG164" s="62"/>
      <c r="AH164" s="62"/>
    </row>
    <row r="165" spans="1:34" x14ac:dyDescent="0.2">
      <c r="A165" s="54"/>
      <c r="B165" s="14"/>
      <c r="C165" s="165"/>
      <c r="D165" s="10"/>
      <c r="E165" s="10"/>
      <c r="F165" s="10"/>
      <c r="G165" s="10"/>
      <c r="H165" s="10"/>
      <c r="I165" s="10"/>
      <c r="J165" s="10"/>
      <c r="K165" s="62"/>
      <c r="L165" s="54"/>
      <c r="M165" s="14"/>
      <c r="N165" s="10"/>
      <c r="O165" s="62"/>
      <c r="P165" s="62"/>
      <c r="Q165" s="62"/>
      <c r="R165" s="62"/>
      <c r="S165" s="62"/>
      <c r="T165" s="62"/>
      <c r="U165" s="62"/>
      <c r="V165" s="62"/>
      <c r="W165" s="212"/>
      <c r="X165" s="54"/>
      <c r="Y165" s="14"/>
      <c r="Z165" s="212"/>
      <c r="AA165" s="62"/>
      <c r="AB165" s="62"/>
      <c r="AC165" s="62"/>
      <c r="AD165" s="62"/>
      <c r="AE165" s="62"/>
      <c r="AF165" s="62"/>
      <c r="AG165" s="62"/>
      <c r="AH165" s="62"/>
    </row>
    <row r="166" spans="1:34" x14ac:dyDescent="0.2">
      <c r="A166" s="54"/>
      <c r="B166" s="14"/>
      <c r="C166" s="165"/>
      <c r="D166" s="10"/>
      <c r="E166" s="10"/>
      <c r="F166" s="10"/>
      <c r="G166" s="10"/>
      <c r="H166" s="10"/>
      <c r="I166" s="10"/>
      <c r="J166" s="10"/>
      <c r="K166" s="62"/>
      <c r="L166" s="54"/>
      <c r="M166" s="14"/>
      <c r="N166" s="10"/>
      <c r="O166" s="62"/>
      <c r="P166" s="62"/>
      <c r="Q166" s="62"/>
      <c r="R166" s="62"/>
      <c r="S166" s="62"/>
      <c r="T166" s="62"/>
      <c r="U166" s="62"/>
      <c r="V166" s="62"/>
      <c r="W166" s="212"/>
      <c r="X166" s="54"/>
      <c r="Y166" s="14"/>
      <c r="Z166" s="212"/>
      <c r="AA166" s="62"/>
      <c r="AB166" s="62"/>
      <c r="AC166" s="62"/>
      <c r="AD166" s="62"/>
      <c r="AE166" s="62"/>
      <c r="AF166" s="62"/>
      <c r="AG166" s="62"/>
      <c r="AH166" s="62"/>
    </row>
    <row r="167" spans="1:34" x14ac:dyDescent="0.2">
      <c r="A167" s="54"/>
      <c r="B167" s="14"/>
      <c r="C167" s="165"/>
      <c r="D167" s="10"/>
      <c r="E167" s="10"/>
      <c r="F167" s="10"/>
      <c r="G167" s="10"/>
      <c r="H167" s="10"/>
      <c r="I167" s="10"/>
      <c r="J167" s="10"/>
      <c r="K167" s="62"/>
      <c r="L167" s="54"/>
      <c r="M167" s="14"/>
      <c r="N167" s="10"/>
      <c r="O167" s="62"/>
      <c r="P167" s="62"/>
      <c r="Q167" s="62"/>
      <c r="R167" s="62"/>
      <c r="S167" s="62"/>
      <c r="T167" s="62"/>
      <c r="U167" s="62"/>
      <c r="V167" s="62"/>
      <c r="W167" s="212"/>
      <c r="X167" s="54"/>
      <c r="Y167" s="14"/>
      <c r="Z167" s="212"/>
      <c r="AA167" s="62"/>
      <c r="AB167" s="62"/>
      <c r="AC167" s="62"/>
      <c r="AD167" s="62"/>
      <c r="AE167" s="62"/>
      <c r="AF167" s="62"/>
      <c r="AG167" s="62"/>
      <c r="AH167" s="62"/>
    </row>
    <row r="168" spans="1:34" x14ac:dyDescent="0.2">
      <c r="A168" s="54"/>
      <c r="B168" s="14"/>
      <c r="C168" s="165"/>
      <c r="D168" s="10"/>
      <c r="E168" s="10"/>
      <c r="F168" s="10"/>
      <c r="G168" s="10"/>
      <c r="H168" s="10"/>
      <c r="I168" s="10"/>
      <c r="J168" s="10"/>
      <c r="K168" s="62"/>
      <c r="L168" s="54"/>
      <c r="M168" s="14"/>
      <c r="N168" s="10"/>
      <c r="O168" s="62"/>
      <c r="P168" s="62"/>
      <c r="Q168" s="62"/>
      <c r="R168" s="62"/>
      <c r="S168" s="62"/>
      <c r="T168" s="62"/>
      <c r="U168" s="62"/>
      <c r="V168" s="62"/>
      <c r="W168" s="212"/>
      <c r="X168" s="54"/>
      <c r="Y168" s="14"/>
      <c r="Z168" s="212"/>
      <c r="AA168" s="62"/>
      <c r="AB168" s="62"/>
      <c r="AC168" s="62"/>
      <c r="AD168" s="62"/>
      <c r="AE168" s="62"/>
      <c r="AF168" s="62"/>
      <c r="AG168" s="62"/>
      <c r="AH168" s="62"/>
    </row>
    <row r="169" spans="1:34" x14ac:dyDescent="0.2">
      <c r="A169" s="54"/>
      <c r="B169" s="14"/>
      <c r="C169" s="165"/>
      <c r="D169" s="10"/>
      <c r="E169" s="10"/>
      <c r="F169" s="10"/>
      <c r="G169" s="10"/>
      <c r="H169" s="10"/>
      <c r="I169" s="10"/>
      <c r="J169" s="10"/>
      <c r="K169" s="62"/>
      <c r="L169" s="54"/>
      <c r="M169" s="14"/>
      <c r="N169" s="10"/>
      <c r="O169" s="62"/>
      <c r="P169" s="62"/>
      <c r="Q169" s="62"/>
      <c r="R169" s="62"/>
      <c r="S169" s="62"/>
      <c r="T169" s="62"/>
      <c r="U169" s="62"/>
      <c r="V169" s="62"/>
      <c r="W169" s="212"/>
      <c r="X169" s="54"/>
      <c r="Y169" s="14"/>
      <c r="Z169" s="212"/>
      <c r="AA169" s="62"/>
      <c r="AB169" s="62"/>
      <c r="AC169" s="62"/>
      <c r="AD169" s="62"/>
      <c r="AE169" s="62"/>
      <c r="AF169" s="62"/>
      <c r="AG169" s="62"/>
      <c r="AH169" s="62"/>
    </row>
    <row r="170" spans="1:34" x14ac:dyDescent="0.2">
      <c r="A170" s="54"/>
      <c r="B170" s="14"/>
      <c r="C170" s="165"/>
      <c r="D170" s="10"/>
      <c r="E170" s="10"/>
      <c r="F170" s="10"/>
      <c r="G170" s="10"/>
      <c r="H170" s="10"/>
      <c r="I170" s="10"/>
      <c r="J170" s="10"/>
      <c r="K170" s="62"/>
      <c r="L170" s="54"/>
      <c r="M170" s="14"/>
      <c r="N170" s="10"/>
      <c r="O170" s="62"/>
      <c r="P170" s="62"/>
      <c r="Q170" s="62"/>
      <c r="R170" s="62"/>
      <c r="S170" s="62"/>
      <c r="T170" s="62"/>
      <c r="U170" s="62"/>
      <c r="V170" s="62"/>
      <c r="W170" s="212"/>
      <c r="X170" s="54"/>
      <c r="Y170" s="14"/>
      <c r="Z170" s="212"/>
      <c r="AA170" s="62"/>
      <c r="AB170" s="62"/>
      <c r="AC170" s="62"/>
      <c r="AD170" s="62"/>
      <c r="AE170" s="62"/>
      <c r="AF170" s="62"/>
      <c r="AG170" s="62"/>
      <c r="AH170" s="62"/>
    </row>
    <row r="171" spans="1:34" x14ac:dyDescent="0.2">
      <c r="A171" s="54"/>
      <c r="B171" s="14"/>
      <c r="C171" s="165"/>
      <c r="D171" s="10"/>
      <c r="E171" s="10"/>
      <c r="F171" s="10"/>
      <c r="G171" s="10"/>
      <c r="H171" s="10"/>
      <c r="I171" s="10"/>
      <c r="J171" s="10"/>
      <c r="K171" s="62"/>
      <c r="L171" s="54"/>
      <c r="M171" s="14"/>
      <c r="N171" s="10"/>
      <c r="O171" s="62"/>
      <c r="P171" s="62"/>
      <c r="Q171" s="62"/>
      <c r="R171" s="62"/>
      <c r="S171" s="62"/>
      <c r="T171" s="62"/>
      <c r="U171" s="62"/>
      <c r="V171" s="62"/>
      <c r="W171" s="212"/>
      <c r="X171" s="54"/>
      <c r="Y171" s="14"/>
      <c r="Z171" s="212"/>
      <c r="AA171" s="62"/>
      <c r="AB171" s="62"/>
      <c r="AC171" s="62"/>
      <c r="AD171" s="62"/>
      <c r="AE171" s="62"/>
      <c r="AF171" s="62"/>
      <c r="AG171" s="62"/>
      <c r="AH171" s="62"/>
    </row>
    <row r="172" spans="1:34" x14ac:dyDescent="0.2">
      <c r="A172" s="54"/>
      <c r="B172" s="14"/>
      <c r="C172" s="165"/>
      <c r="D172" s="10"/>
      <c r="E172" s="10"/>
      <c r="F172" s="10"/>
      <c r="G172" s="10"/>
      <c r="H172" s="10"/>
      <c r="I172" s="10"/>
      <c r="J172" s="10"/>
      <c r="K172" s="62"/>
      <c r="L172" s="54"/>
      <c r="M172" s="14"/>
      <c r="N172" s="10"/>
      <c r="O172" s="62"/>
      <c r="P172" s="62"/>
      <c r="Q172" s="62"/>
      <c r="R172" s="62"/>
      <c r="S172" s="62"/>
      <c r="T172" s="62"/>
      <c r="U172" s="62"/>
      <c r="V172" s="62"/>
      <c r="W172" s="212"/>
      <c r="X172" s="54"/>
      <c r="Y172" s="14"/>
      <c r="Z172" s="212"/>
      <c r="AA172" s="62"/>
      <c r="AB172" s="62"/>
      <c r="AC172" s="62"/>
      <c r="AD172" s="62"/>
      <c r="AE172" s="62"/>
      <c r="AF172" s="62"/>
      <c r="AG172" s="62"/>
      <c r="AH172" s="62"/>
    </row>
    <row r="173" spans="1:34" x14ac:dyDescent="0.2">
      <c r="A173" s="54"/>
      <c r="B173" s="14"/>
      <c r="C173" s="165"/>
      <c r="D173" s="10"/>
      <c r="E173" s="10"/>
      <c r="F173" s="10"/>
      <c r="G173" s="10"/>
      <c r="H173" s="10"/>
      <c r="I173" s="10"/>
      <c r="J173" s="10"/>
      <c r="K173" s="62"/>
      <c r="L173" s="54"/>
      <c r="M173" s="14"/>
      <c r="N173" s="10"/>
      <c r="O173" s="62"/>
      <c r="P173" s="62"/>
      <c r="Q173" s="62"/>
      <c r="R173" s="62"/>
      <c r="S173" s="62"/>
      <c r="T173" s="62"/>
      <c r="U173" s="62"/>
      <c r="V173" s="62"/>
      <c r="W173" s="212"/>
      <c r="X173" s="54"/>
      <c r="Y173" s="14"/>
      <c r="Z173" s="212"/>
      <c r="AA173" s="62"/>
      <c r="AB173" s="62"/>
      <c r="AC173" s="62"/>
      <c r="AD173" s="62"/>
      <c r="AE173" s="62"/>
      <c r="AF173" s="62"/>
      <c r="AG173" s="62"/>
      <c r="AH173" s="62"/>
    </row>
    <row r="174" spans="1:34" x14ac:dyDescent="0.2">
      <c r="A174" s="54"/>
      <c r="B174" s="14"/>
      <c r="C174" s="165"/>
      <c r="D174" s="10"/>
      <c r="E174" s="10"/>
      <c r="F174" s="10"/>
      <c r="G174" s="10"/>
      <c r="H174" s="10"/>
      <c r="I174" s="10"/>
      <c r="J174" s="10"/>
      <c r="K174" s="62"/>
      <c r="L174" s="54"/>
      <c r="M174" s="14"/>
      <c r="N174" s="10"/>
      <c r="O174" s="62"/>
      <c r="P174" s="62"/>
      <c r="Q174" s="62"/>
      <c r="R174" s="62"/>
      <c r="S174" s="62"/>
      <c r="T174" s="62"/>
      <c r="U174" s="62"/>
      <c r="V174" s="62"/>
      <c r="W174" s="212"/>
      <c r="X174" s="54"/>
      <c r="Y174" s="14"/>
      <c r="Z174" s="212"/>
      <c r="AA174" s="62"/>
      <c r="AB174" s="62"/>
      <c r="AC174" s="62"/>
      <c r="AD174" s="62"/>
      <c r="AE174" s="62"/>
      <c r="AF174" s="62"/>
      <c r="AG174" s="62"/>
      <c r="AH174" s="62"/>
    </row>
    <row r="175" spans="1:34" x14ac:dyDescent="0.2">
      <c r="A175" s="54"/>
      <c r="B175" s="14"/>
      <c r="C175" s="165"/>
      <c r="D175" s="10"/>
      <c r="E175" s="10"/>
      <c r="F175" s="10"/>
      <c r="G175" s="10"/>
      <c r="H175" s="10"/>
      <c r="I175" s="10"/>
      <c r="J175" s="10"/>
      <c r="K175" s="62"/>
      <c r="L175" s="54"/>
      <c r="M175" s="14"/>
      <c r="N175" s="10"/>
      <c r="O175" s="62"/>
      <c r="P175" s="62"/>
      <c r="Q175" s="62"/>
      <c r="R175" s="62"/>
      <c r="S175" s="62"/>
      <c r="T175" s="62"/>
      <c r="U175" s="62"/>
      <c r="V175" s="62"/>
      <c r="W175" s="212"/>
      <c r="X175" s="54"/>
      <c r="Y175" s="14"/>
      <c r="Z175" s="212"/>
      <c r="AA175" s="62"/>
      <c r="AB175" s="62"/>
      <c r="AC175" s="62"/>
      <c r="AD175" s="62"/>
      <c r="AE175" s="62"/>
      <c r="AF175" s="62"/>
      <c r="AG175" s="62"/>
      <c r="AH175" s="62"/>
    </row>
    <row r="176" spans="1:34" x14ac:dyDescent="0.2">
      <c r="A176" s="54"/>
      <c r="B176" s="14"/>
      <c r="C176" s="165"/>
      <c r="D176" s="10"/>
      <c r="E176" s="10"/>
      <c r="F176" s="10"/>
      <c r="G176" s="10"/>
      <c r="H176" s="10"/>
      <c r="I176" s="10"/>
      <c r="J176" s="10"/>
      <c r="K176" s="62"/>
      <c r="L176" s="54"/>
      <c r="M176" s="14"/>
      <c r="N176" s="10"/>
      <c r="O176" s="62"/>
      <c r="P176" s="62"/>
      <c r="Q176" s="62"/>
      <c r="R176" s="62"/>
      <c r="S176" s="62"/>
      <c r="T176" s="62"/>
      <c r="U176" s="62"/>
      <c r="V176" s="62"/>
      <c r="W176" s="212"/>
      <c r="X176" s="54"/>
      <c r="Y176" s="14"/>
      <c r="Z176" s="212"/>
      <c r="AA176" s="62"/>
      <c r="AB176" s="62"/>
      <c r="AC176" s="62"/>
      <c r="AD176" s="62"/>
      <c r="AE176" s="62"/>
      <c r="AF176" s="62"/>
      <c r="AG176" s="62"/>
      <c r="AH176" s="62"/>
    </row>
    <row r="177" spans="1:34" x14ac:dyDescent="0.2">
      <c r="A177" s="54"/>
      <c r="B177" s="14"/>
      <c r="C177" s="165"/>
      <c r="D177" s="10"/>
      <c r="E177" s="10"/>
      <c r="F177" s="10"/>
      <c r="G177" s="10"/>
      <c r="H177" s="10"/>
      <c r="I177" s="10"/>
      <c r="J177" s="10"/>
      <c r="K177" s="62"/>
      <c r="L177" s="54"/>
      <c r="M177" s="14"/>
      <c r="N177" s="10"/>
      <c r="O177" s="62"/>
      <c r="P177" s="62"/>
      <c r="Q177" s="62"/>
      <c r="R177" s="62"/>
      <c r="S177" s="62"/>
      <c r="T177" s="62"/>
      <c r="U177" s="62"/>
      <c r="V177" s="62"/>
      <c r="W177" s="212"/>
      <c r="X177" s="54"/>
      <c r="Y177" s="14"/>
      <c r="Z177" s="212"/>
      <c r="AA177" s="62"/>
      <c r="AB177" s="62"/>
      <c r="AC177" s="62"/>
      <c r="AD177" s="62"/>
      <c r="AE177" s="62"/>
      <c r="AF177" s="62"/>
      <c r="AG177" s="62"/>
      <c r="AH177" s="62"/>
    </row>
    <row r="178" spans="1:34" x14ac:dyDescent="0.2">
      <c r="A178" s="54"/>
      <c r="B178" s="14"/>
      <c r="C178" s="165"/>
      <c r="D178" s="10"/>
      <c r="E178" s="10"/>
      <c r="F178" s="10"/>
      <c r="G178" s="10"/>
      <c r="H178" s="10"/>
      <c r="I178" s="10"/>
      <c r="J178" s="10"/>
      <c r="K178" s="62"/>
      <c r="L178" s="54"/>
      <c r="M178" s="14"/>
      <c r="N178" s="10"/>
      <c r="O178" s="62"/>
      <c r="P178" s="62"/>
      <c r="Q178" s="62"/>
      <c r="R178" s="62"/>
      <c r="S178" s="62"/>
      <c r="T178" s="62"/>
      <c r="U178" s="62"/>
      <c r="V178" s="62"/>
      <c r="W178" s="212"/>
      <c r="X178" s="54"/>
      <c r="Y178" s="14"/>
      <c r="Z178" s="212"/>
      <c r="AA178" s="62"/>
      <c r="AB178" s="62"/>
      <c r="AC178" s="62"/>
      <c r="AD178" s="62"/>
      <c r="AE178" s="62"/>
      <c r="AF178" s="62"/>
      <c r="AG178" s="62"/>
      <c r="AH178" s="62"/>
    </row>
    <row r="179" spans="1:34" x14ac:dyDescent="0.2">
      <c r="A179" s="54"/>
      <c r="B179" s="14"/>
      <c r="C179" s="165"/>
      <c r="D179" s="10"/>
      <c r="E179" s="10"/>
      <c r="F179" s="10"/>
      <c r="G179" s="10"/>
      <c r="H179" s="10"/>
      <c r="I179" s="10"/>
      <c r="J179" s="10"/>
      <c r="K179" s="62"/>
      <c r="L179" s="54"/>
      <c r="M179" s="14"/>
      <c r="N179" s="10"/>
      <c r="O179" s="62"/>
      <c r="P179" s="62"/>
      <c r="Q179" s="62"/>
      <c r="R179" s="62"/>
      <c r="S179" s="62"/>
      <c r="T179" s="62"/>
      <c r="U179" s="62"/>
      <c r="V179" s="62"/>
      <c r="W179" s="212"/>
      <c r="X179" s="54"/>
      <c r="Y179" s="14"/>
      <c r="Z179" s="212"/>
      <c r="AA179" s="62"/>
      <c r="AB179" s="62"/>
      <c r="AC179" s="62"/>
      <c r="AD179" s="62"/>
      <c r="AE179" s="62"/>
      <c r="AF179" s="62"/>
      <c r="AG179" s="62"/>
      <c r="AH179" s="62"/>
    </row>
    <row r="180" spans="1:34" x14ac:dyDescent="0.2">
      <c r="A180" s="54"/>
      <c r="B180" s="14"/>
      <c r="C180" s="165"/>
      <c r="D180" s="10"/>
      <c r="E180" s="10"/>
      <c r="F180" s="10"/>
      <c r="G180" s="10"/>
      <c r="H180" s="10"/>
      <c r="I180" s="10"/>
      <c r="J180" s="10"/>
      <c r="K180" s="62"/>
      <c r="L180" s="54"/>
      <c r="M180" s="14"/>
      <c r="N180" s="10"/>
      <c r="O180" s="62"/>
      <c r="P180" s="62"/>
      <c r="Q180" s="62"/>
      <c r="R180" s="62"/>
      <c r="S180" s="62"/>
      <c r="T180" s="62"/>
      <c r="U180" s="62"/>
      <c r="V180" s="62"/>
      <c r="W180" s="212"/>
      <c r="X180" s="54"/>
      <c r="Y180" s="14"/>
      <c r="Z180" s="212"/>
      <c r="AA180" s="62"/>
      <c r="AB180" s="62"/>
      <c r="AC180" s="62"/>
      <c r="AD180" s="62"/>
      <c r="AE180" s="62"/>
      <c r="AF180" s="62"/>
      <c r="AG180" s="62"/>
      <c r="AH180" s="62"/>
    </row>
    <row r="181" spans="1:34" x14ac:dyDescent="0.2">
      <c r="A181" s="54"/>
      <c r="B181" s="14"/>
      <c r="C181" s="165"/>
      <c r="D181" s="10"/>
      <c r="E181" s="10"/>
      <c r="F181" s="10"/>
      <c r="G181" s="10"/>
      <c r="H181" s="10"/>
      <c r="I181" s="10"/>
      <c r="J181" s="10"/>
      <c r="K181" s="62"/>
      <c r="L181" s="54"/>
      <c r="M181" s="14"/>
      <c r="N181" s="10"/>
      <c r="O181" s="62"/>
      <c r="P181" s="62"/>
      <c r="Q181" s="62"/>
      <c r="R181" s="62"/>
      <c r="S181" s="62"/>
      <c r="T181" s="62"/>
      <c r="U181" s="62"/>
      <c r="V181" s="62"/>
      <c r="W181" s="212"/>
      <c r="X181" s="54"/>
      <c r="Y181" s="14"/>
      <c r="Z181" s="212"/>
      <c r="AA181" s="62"/>
      <c r="AB181" s="62"/>
      <c r="AC181" s="62"/>
      <c r="AD181" s="62"/>
      <c r="AE181" s="62"/>
      <c r="AF181" s="62"/>
      <c r="AG181" s="62"/>
      <c r="AH181" s="62"/>
    </row>
    <row r="182" spans="1:34" x14ac:dyDescent="0.2">
      <c r="A182" s="54"/>
      <c r="B182" s="14"/>
      <c r="C182" s="165"/>
      <c r="D182" s="10"/>
      <c r="E182" s="10"/>
      <c r="F182" s="10"/>
      <c r="G182" s="10"/>
      <c r="H182" s="10"/>
      <c r="I182" s="10"/>
      <c r="J182" s="10"/>
      <c r="K182" s="62"/>
      <c r="L182" s="54"/>
      <c r="M182" s="14"/>
      <c r="N182" s="10"/>
      <c r="O182" s="62"/>
      <c r="P182" s="62"/>
      <c r="Q182" s="62"/>
      <c r="R182" s="62"/>
      <c r="S182" s="62"/>
      <c r="T182" s="62"/>
      <c r="U182" s="62"/>
      <c r="V182" s="62"/>
      <c r="W182" s="212"/>
      <c r="X182" s="54"/>
      <c r="Y182" s="14"/>
      <c r="Z182" s="212"/>
      <c r="AA182" s="62"/>
      <c r="AB182" s="62"/>
      <c r="AC182" s="62"/>
      <c r="AD182" s="62"/>
      <c r="AE182" s="62"/>
      <c r="AF182" s="62"/>
      <c r="AG182" s="62"/>
      <c r="AH182" s="62"/>
    </row>
    <row r="183" spans="1:34" x14ac:dyDescent="0.2">
      <c r="A183" s="54"/>
      <c r="B183" s="14"/>
      <c r="C183" s="165"/>
      <c r="D183" s="10"/>
      <c r="E183" s="10"/>
      <c r="F183" s="10"/>
      <c r="G183" s="10"/>
      <c r="H183" s="10"/>
      <c r="I183" s="10"/>
      <c r="J183" s="10"/>
      <c r="K183" s="62"/>
      <c r="L183" s="54"/>
      <c r="M183" s="14"/>
      <c r="N183" s="10"/>
      <c r="O183" s="62"/>
      <c r="P183" s="62"/>
      <c r="Q183" s="62"/>
      <c r="R183" s="62"/>
      <c r="S183" s="62"/>
      <c r="T183" s="62"/>
      <c r="U183" s="62"/>
      <c r="V183" s="62"/>
      <c r="W183" s="212"/>
      <c r="X183" s="54"/>
      <c r="Y183" s="14"/>
      <c r="Z183" s="212"/>
      <c r="AA183" s="62"/>
      <c r="AB183" s="62"/>
      <c r="AC183" s="62"/>
      <c r="AD183" s="62"/>
      <c r="AE183" s="62"/>
      <c r="AF183" s="62"/>
      <c r="AG183" s="62"/>
      <c r="AH183" s="62"/>
    </row>
    <row r="184" spans="1:34" x14ac:dyDescent="0.2">
      <c r="A184" s="54"/>
      <c r="B184" s="14"/>
      <c r="C184" s="165"/>
      <c r="D184" s="10"/>
      <c r="E184" s="10"/>
      <c r="F184" s="10"/>
      <c r="G184" s="10"/>
      <c r="H184" s="10"/>
      <c r="I184" s="10"/>
      <c r="J184" s="10"/>
      <c r="K184" s="62"/>
      <c r="L184" s="54"/>
      <c r="M184" s="14"/>
      <c r="N184" s="10"/>
      <c r="O184" s="62"/>
      <c r="P184" s="62"/>
      <c r="Q184" s="62"/>
      <c r="R184" s="62"/>
      <c r="S184" s="62"/>
      <c r="T184" s="62"/>
      <c r="U184" s="62"/>
      <c r="V184" s="62"/>
      <c r="W184" s="212"/>
      <c r="X184" s="54"/>
      <c r="Y184" s="14"/>
      <c r="Z184" s="212"/>
      <c r="AA184" s="62"/>
      <c r="AB184" s="62"/>
      <c r="AC184" s="62"/>
      <c r="AD184" s="62"/>
      <c r="AE184" s="62"/>
      <c r="AF184" s="62"/>
      <c r="AG184" s="62"/>
      <c r="AH184" s="62"/>
    </row>
    <row r="185" spans="1:34" x14ac:dyDescent="0.2">
      <c r="A185" s="54"/>
      <c r="B185" s="14"/>
      <c r="C185" s="165"/>
      <c r="D185" s="10"/>
      <c r="E185" s="10"/>
      <c r="F185" s="10"/>
      <c r="G185" s="10"/>
      <c r="H185" s="10"/>
      <c r="I185" s="10"/>
      <c r="J185" s="10"/>
      <c r="K185" s="62"/>
      <c r="L185" s="54"/>
      <c r="M185" s="14"/>
      <c r="N185" s="10"/>
      <c r="O185" s="62"/>
      <c r="P185" s="62"/>
      <c r="Q185" s="62"/>
      <c r="R185" s="62"/>
      <c r="S185" s="62"/>
      <c r="T185" s="62"/>
      <c r="U185" s="62"/>
      <c r="V185" s="62"/>
      <c r="W185" s="212"/>
      <c r="X185" s="54"/>
      <c r="Y185" s="14"/>
      <c r="Z185" s="212"/>
      <c r="AA185" s="62"/>
      <c r="AB185" s="62"/>
      <c r="AC185" s="62"/>
      <c r="AD185" s="62"/>
      <c r="AE185" s="62"/>
      <c r="AF185" s="62"/>
      <c r="AG185" s="62"/>
      <c r="AH185" s="62"/>
    </row>
    <row r="186" spans="1:34" x14ac:dyDescent="0.2">
      <c r="A186" s="54"/>
      <c r="B186" s="14"/>
      <c r="C186" s="165"/>
      <c r="D186" s="10"/>
      <c r="E186" s="10"/>
      <c r="F186" s="10"/>
      <c r="G186" s="10"/>
      <c r="H186" s="10"/>
      <c r="I186" s="10"/>
      <c r="J186" s="10"/>
      <c r="K186" s="62"/>
      <c r="L186" s="54"/>
      <c r="M186" s="14"/>
      <c r="N186" s="10"/>
      <c r="O186" s="62"/>
      <c r="P186" s="62"/>
      <c r="Q186" s="62"/>
      <c r="R186" s="62"/>
      <c r="S186" s="62"/>
      <c r="T186" s="62"/>
      <c r="U186" s="62"/>
      <c r="V186" s="62"/>
      <c r="W186" s="212"/>
      <c r="X186" s="54"/>
      <c r="Y186" s="14"/>
      <c r="Z186" s="212"/>
      <c r="AA186" s="62"/>
      <c r="AB186" s="62"/>
      <c r="AC186" s="62"/>
      <c r="AD186" s="62"/>
      <c r="AE186" s="62"/>
      <c r="AF186" s="62"/>
      <c r="AG186" s="62"/>
      <c r="AH186" s="62"/>
    </row>
    <row r="187" spans="1:34" x14ac:dyDescent="0.2">
      <c r="A187" s="54"/>
      <c r="B187" s="14"/>
      <c r="C187" s="165"/>
      <c r="D187" s="10"/>
      <c r="E187" s="10"/>
      <c r="F187" s="10"/>
      <c r="G187" s="10"/>
      <c r="H187" s="10"/>
      <c r="I187" s="10"/>
      <c r="J187" s="10"/>
      <c r="K187" s="62"/>
      <c r="L187" s="54"/>
      <c r="M187" s="14"/>
      <c r="N187" s="10"/>
      <c r="O187" s="62"/>
      <c r="P187" s="62"/>
      <c r="Q187" s="62"/>
      <c r="R187" s="62"/>
      <c r="S187" s="62"/>
      <c r="T187" s="62"/>
      <c r="U187" s="62"/>
      <c r="V187" s="62"/>
      <c r="W187" s="212"/>
      <c r="X187" s="54"/>
      <c r="Y187" s="14"/>
      <c r="Z187" s="212"/>
      <c r="AA187" s="62"/>
      <c r="AB187" s="62"/>
      <c r="AC187" s="62"/>
      <c r="AD187" s="62"/>
      <c r="AE187" s="62"/>
      <c r="AF187" s="62"/>
      <c r="AG187" s="62"/>
      <c r="AH187" s="62"/>
    </row>
    <row r="188" spans="1:34" x14ac:dyDescent="0.2">
      <c r="A188" s="54"/>
      <c r="B188" s="14"/>
      <c r="C188" s="165"/>
      <c r="D188" s="10"/>
      <c r="E188" s="10"/>
      <c r="F188" s="10"/>
      <c r="G188" s="10"/>
      <c r="H188" s="10"/>
      <c r="I188" s="10"/>
      <c r="J188" s="10"/>
      <c r="K188" s="62"/>
      <c r="L188" s="54"/>
      <c r="M188" s="14"/>
      <c r="N188" s="10"/>
      <c r="O188" s="62"/>
      <c r="P188" s="62"/>
      <c r="Q188" s="62"/>
      <c r="R188" s="62"/>
      <c r="S188" s="62"/>
      <c r="T188" s="62"/>
      <c r="U188" s="62"/>
      <c r="V188" s="62"/>
      <c r="W188" s="212"/>
      <c r="X188" s="54"/>
      <c r="Y188" s="14"/>
      <c r="Z188" s="212"/>
      <c r="AA188" s="62"/>
      <c r="AB188" s="62"/>
      <c r="AC188" s="62"/>
      <c r="AD188" s="62"/>
      <c r="AE188" s="62"/>
      <c r="AF188" s="62"/>
      <c r="AG188" s="62"/>
      <c r="AH188" s="62"/>
    </row>
    <row r="189" spans="1:34" x14ac:dyDescent="0.2">
      <c r="A189" s="54"/>
      <c r="B189" s="14"/>
      <c r="C189" s="165"/>
      <c r="D189" s="10"/>
      <c r="E189" s="10"/>
      <c r="F189" s="10"/>
      <c r="G189" s="10"/>
      <c r="H189" s="10"/>
      <c r="I189" s="10"/>
      <c r="J189" s="10"/>
      <c r="K189" s="62"/>
      <c r="L189" s="54"/>
      <c r="M189" s="14"/>
      <c r="N189" s="10"/>
      <c r="O189" s="62"/>
      <c r="P189" s="62"/>
      <c r="Q189" s="62"/>
      <c r="R189" s="62"/>
      <c r="S189" s="62"/>
      <c r="T189" s="62"/>
      <c r="U189" s="62"/>
      <c r="V189" s="62"/>
      <c r="W189" s="212"/>
      <c r="X189" s="54"/>
      <c r="Y189" s="14"/>
      <c r="Z189" s="212"/>
      <c r="AA189" s="62"/>
      <c r="AB189" s="62"/>
      <c r="AC189" s="62"/>
      <c r="AD189" s="62"/>
      <c r="AE189" s="62"/>
      <c r="AF189" s="62"/>
      <c r="AG189" s="62"/>
      <c r="AH189" s="62"/>
    </row>
    <row r="190" spans="1:34" x14ac:dyDescent="0.2">
      <c r="A190" s="54"/>
      <c r="B190" s="14"/>
      <c r="C190" s="165"/>
      <c r="D190" s="10"/>
      <c r="E190" s="10"/>
      <c r="F190" s="10"/>
      <c r="G190" s="10"/>
      <c r="H190" s="10"/>
      <c r="I190" s="10"/>
      <c r="J190" s="10"/>
      <c r="K190" s="62"/>
      <c r="L190" s="54"/>
      <c r="M190" s="14"/>
      <c r="N190" s="10"/>
      <c r="O190" s="62"/>
      <c r="P190" s="62"/>
      <c r="Q190" s="62"/>
      <c r="R190" s="62"/>
      <c r="S190" s="62"/>
      <c r="T190" s="62"/>
      <c r="U190" s="62"/>
      <c r="V190" s="62"/>
      <c r="W190" s="212"/>
      <c r="X190" s="54"/>
      <c r="Y190" s="14"/>
      <c r="Z190" s="212"/>
      <c r="AA190" s="62"/>
      <c r="AB190" s="62"/>
      <c r="AC190" s="62"/>
      <c r="AD190" s="62"/>
      <c r="AE190" s="62"/>
      <c r="AF190" s="62"/>
      <c r="AG190" s="62"/>
      <c r="AH190" s="62"/>
    </row>
    <row r="191" spans="1:34" x14ac:dyDescent="0.2">
      <c r="A191" s="54"/>
      <c r="B191" s="14"/>
      <c r="C191" s="165"/>
      <c r="D191" s="10"/>
      <c r="E191" s="10"/>
      <c r="F191" s="10"/>
      <c r="G191" s="10"/>
      <c r="H191" s="10"/>
      <c r="I191" s="10"/>
      <c r="J191" s="10"/>
      <c r="K191" s="62"/>
      <c r="L191" s="54"/>
      <c r="M191" s="14"/>
      <c r="N191" s="10"/>
      <c r="O191" s="62"/>
      <c r="P191" s="62"/>
      <c r="Q191" s="62"/>
      <c r="R191" s="62"/>
      <c r="S191" s="62"/>
      <c r="T191" s="62"/>
      <c r="U191" s="62"/>
      <c r="V191" s="62"/>
      <c r="W191" s="212"/>
      <c r="X191" s="54"/>
      <c r="Y191" s="14"/>
      <c r="Z191" s="212"/>
      <c r="AA191" s="62"/>
      <c r="AB191" s="62"/>
      <c r="AC191" s="62"/>
      <c r="AD191" s="62"/>
      <c r="AE191" s="62"/>
      <c r="AF191" s="62"/>
      <c r="AG191" s="62"/>
      <c r="AH191" s="62"/>
    </row>
    <row r="192" spans="1:34" x14ac:dyDescent="0.2">
      <c r="A192" s="54"/>
      <c r="B192" s="14"/>
      <c r="C192" s="165"/>
      <c r="D192" s="10"/>
      <c r="E192" s="10"/>
      <c r="F192" s="10"/>
      <c r="G192" s="10"/>
      <c r="H192" s="10"/>
      <c r="I192" s="10"/>
      <c r="J192" s="10"/>
      <c r="K192" s="62"/>
      <c r="L192" s="54"/>
      <c r="M192" s="14"/>
      <c r="N192" s="10"/>
      <c r="O192" s="62"/>
      <c r="P192" s="62"/>
      <c r="Q192" s="62"/>
      <c r="R192" s="62"/>
      <c r="S192" s="62"/>
      <c r="T192" s="62"/>
      <c r="U192" s="62"/>
      <c r="V192" s="62"/>
      <c r="W192" s="212"/>
      <c r="X192" s="54"/>
      <c r="Y192" s="14"/>
      <c r="Z192" s="212"/>
      <c r="AA192" s="62"/>
      <c r="AB192" s="62"/>
      <c r="AC192" s="62"/>
      <c r="AD192" s="62"/>
      <c r="AE192" s="62"/>
      <c r="AF192" s="62"/>
      <c r="AG192" s="62"/>
      <c r="AH192" s="62"/>
    </row>
    <row r="193" spans="1:34" x14ac:dyDescent="0.2">
      <c r="A193" s="54"/>
      <c r="B193" s="14"/>
      <c r="C193" s="165"/>
      <c r="D193" s="10"/>
      <c r="E193" s="10"/>
      <c r="F193" s="10"/>
      <c r="G193" s="10"/>
      <c r="H193" s="10"/>
      <c r="I193" s="10"/>
      <c r="J193" s="10"/>
      <c r="K193" s="62"/>
      <c r="L193" s="54"/>
      <c r="M193" s="14"/>
      <c r="N193" s="10"/>
      <c r="O193" s="62"/>
      <c r="P193" s="62"/>
      <c r="Q193" s="62"/>
      <c r="R193" s="62"/>
      <c r="S193" s="62"/>
      <c r="T193" s="62"/>
      <c r="U193" s="62"/>
      <c r="V193" s="62"/>
      <c r="W193" s="212"/>
      <c r="X193" s="54"/>
      <c r="Y193" s="14"/>
      <c r="Z193" s="212"/>
      <c r="AA193" s="62"/>
      <c r="AB193" s="62"/>
      <c r="AC193" s="62"/>
      <c r="AD193" s="62"/>
      <c r="AE193" s="62"/>
      <c r="AF193" s="62"/>
      <c r="AG193" s="62"/>
      <c r="AH193" s="62"/>
    </row>
    <row r="194" spans="1:34" x14ac:dyDescent="0.2">
      <c r="A194" s="54"/>
      <c r="B194" s="14"/>
      <c r="C194" s="165"/>
      <c r="D194" s="10"/>
      <c r="E194" s="10"/>
      <c r="F194" s="10"/>
      <c r="G194" s="10"/>
      <c r="H194" s="10"/>
      <c r="I194" s="10"/>
      <c r="J194" s="10"/>
      <c r="K194" s="62"/>
      <c r="L194" s="54"/>
      <c r="M194" s="14"/>
      <c r="N194" s="10"/>
      <c r="O194" s="62"/>
      <c r="P194" s="62"/>
      <c r="Q194" s="62"/>
      <c r="R194" s="62"/>
      <c r="S194" s="62"/>
      <c r="T194" s="62"/>
      <c r="U194" s="62"/>
      <c r="V194" s="62"/>
      <c r="W194" s="212"/>
      <c r="X194" s="54"/>
      <c r="Y194" s="14"/>
      <c r="Z194" s="212"/>
      <c r="AA194" s="62"/>
      <c r="AB194" s="62"/>
      <c r="AC194" s="62"/>
      <c r="AD194" s="62"/>
      <c r="AE194" s="62"/>
      <c r="AF194" s="62"/>
      <c r="AG194" s="62"/>
      <c r="AH194" s="62"/>
    </row>
    <row r="195" spans="1:34" x14ac:dyDescent="0.2">
      <c r="A195" s="54"/>
      <c r="B195" s="14"/>
      <c r="C195" s="165"/>
      <c r="D195" s="10"/>
      <c r="E195" s="10"/>
      <c r="F195" s="10"/>
      <c r="G195" s="10"/>
      <c r="H195" s="10"/>
      <c r="I195" s="10"/>
      <c r="J195" s="10"/>
      <c r="K195" s="62"/>
      <c r="L195" s="54"/>
      <c r="M195" s="14"/>
      <c r="N195" s="10"/>
      <c r="O195" s="62"/>
      <c r="P195" s="62"/>
      <c r="Q195" s="62"/>
      <c r="R195" s="62"/>
      <c r="S195" s="62"/>
      <c r="T195" s="62"/>
      <c r="U195" s="62"/>
      <c r="V195" s="62"/>
      <c r="W195" s="212"/>
      <c r="X195" s="54"/>
      <c r="Y195" s="14"/>
      <c r="Z195" s="212"/>
      <c r="AA195" s="62"/>
      <c r="AB195" s="62"/>
      <c r="AC195" s="62"/>
      <c r="AD195" s="62"/>
      <c r="AE195" s="62"/>
      <c r="AF195" s="62"/>
      <c r="AG195" s="62"/>
      <c r="AH195" s="62"/>
    </row>
    <row r="196" spans="1:34" x14ac:dyDescent="0.2">
      <c r="A196" s="54"/>
      <c r="B196" s="14"/>
      <c r="C196" s="165"/>
      <c r="D196" s="10"/>
      <c r="E196" s="10"/>
      <c r="F196" s="10"/>
      <c r="G196" s="10"/>
      <c r="H196" s="10"/>
      <c r="I196" s="10"/>
      <c r="J196" s="10"/>
      <c r="K196" s="62"/>
      <c r="L196" s="54"/>
      <c r="M196" s="14"/>
      <c r="N196" s="10"/>
      <c r="O196" s="62"/>
      <c r="P196" s="62"/>
      <c r="Q196" s="62"/>
      <c r="R196" s="62"/>
      <c r="S196" s="62"/>
      <c r="T196" s="62"/>
      <c r="U196" s="62"/>
      <c r="V196" s="62"/>
      <c r="W196" s="212"/>
      <c r="X196" s="54"/>
      <c r="Y196" s="14"/>
      <c r="Z196" s="212"/>
      <c r="AA196" s="62"/>
      <c r="AB196" s="62"/>
      <c r="AC196" s="62"/>
      <c r="AD196" s="62"/>
      <c r="AE196" s="62"/>
      <c r="AF196" s="62"/>
      <c r="AG196" s="62"/>
      <c r="AH196" s="62"/>
    </row>
    <row r="197" spans="1:34" x14ac:dyDescent="0.2">
      <c r="A197" s="54"/>
      <c r="B197" s="14"/>
      <c r="C197" s="165"/>
      <c r="D197" s="10"/>
      <c r="E197" s="10"/>
      <c r="F197" s="10"/>
      <c r="G197" s="10"/>
      <c r="H197" s="10"/>
      <c r="I197" s="10"/>
      <c r="J197" s="10"/>
      <c r="K197" s="62"/>
      <c r="L197" s="54"/>
      <c r="M197" s="14"/>
      <c r="N197" s="10"/>
      <c r="O197" s="62"/>
      <c r="P197" s="62"/>
      <c r="Q197" s="62"/>
      <c r="R197" s="62"/>
      <c r="S197" s="62"/>
      <c r="T197" s="62"/>
      <c r="U197" s="62"/>
      <c r="V197" s="62"/>
      <c r="W197" s="212"/>
      <c r="X197" s="54"/>
      <c r="Y197" s="14"/>
      <c r="Z197" s="212"/>
      <c r="AA197" s="62"/>
      <c r="AB197" s="62"/>
      <c r="AC197" s="62"/>
      <c r="AD197" s="62"/>
      <c r="AE197" s="62"/>
      <c r="AF197" s="62"/>
      <c r="AG197" s="62"/>
      <c r="AH197" s="62"/>
    </row>
    <row r="198" spans="1:34" x14ac:dyDescent="0.2">
      <c r="A198" s="54"/>
      <c r="B198" s="14"/>
      <c r="C198" s="165"/>
      <c r="D198" s="10"/>
      <c r="E198" s="10"/>
      <c r="F198" s="10"/>
      <c r="G198" s="10"/>
      <c r="H198" s="10"/>
      <c r="I198" s="10"/>
      <c r="J198" s="10"/>
      <c r="K198" s="62"/>
      <c r="L198" s="54"/>
      <c r="M198" s="14"/>
      <c r="N198" s="10"/>
      <c r="O198" s="62"/>
      <c r="P198" s="62"/>
      <c r="Q198" s="62"/>
      <c r="R198" s="62"/>
      <c r="S198" s="62"/>
      <c r="T198" s="62"/>
      <c r="U198" s="62"/>
      <c r="V198" s="62"/>
      <c r="W198" s="212"/>
      <c r="X198" s="54"/>
      <c r="Y198" s="14"/>
      <c r="Z198" s="212"/>
      <c r="AA198" s="62"/>
      <c r="AB198" s="62"/>
      <c r="AC198" s="62"/>
      <c r="AD198" s="62"/>
      <c r="AE198" s="62"/>
      <c r="AF198" s="62"/>
      <c r="AG198" s="62"/>
      <c r="AH198" s="62"/>
    </row>
    <row r="199" spans="1:34" x14ac:dyDescent="0.2">
      <c r="A199" s="54"/>
      <c r="B199" s="14"/>
      <c r="C199" s="165"/>
      <c r="D199" s="10"/>
      <c r="E199" s="10"/>
      <c r="F199" s="10"/>
      <c r="G199" s="10"/>
      <c r="H199" s="10"/>
      <c r="I199" s="10"/>
      <c r="J199" s="10"/>
      <c r="K199" s="62"/>
      <c r="L199" s="54"/>
      <c r="M199" s="14"/>
      <c r="N199" s="10"/>
      <c r="O199" s="62"/>
      <c r="P199" s="62"/>
      <c r="Q199" s="62"/>
      <c r="R199" s="62"/>
      <c r="S199" s="62"/>
      <c r="T199" s="62"/>
      <c r="U199" s="62"/>
      <c r="V199" s="62"/>
      <c r="W199" s="212"/>
      <c r="X199" s="54"/>
      <c r="Y199" s="14"/>
      <c r="Z199" s="212"/>
      <c r="AA199" s="62"/>
      <c r="AB199" s="62"/>
      <c r="AC199" s="62"/>
      <c r="AD199" s="62"/>
      <c r="AE199" s="62"/>
      <c r="AF199" s="62"/>
      <c r="AG199" s="62"/>
      <c r="AH199" s="62"/>
    </row>
    <row r="200" spans="1:34" x14ac:dyDescent="0.2">
      <c r="A200" s="54"/>
      <c r="B200" s="14"/>
      <c r="C200" s="165"/>
      <c r="D200" s="10"/>
      <c r="E200" s="10"/>
      <c r="F200" s="10"/>
      <c r="G200" s="10"/>
      <c r="H200" s="10"/>
      <c r="I200" s="10"/>
      <c r="J200" s="10"/>
      <c r="K200" s="62"/>
      <c r="L200" s="54"/>
      <c r="M200" s="14"/>
      <c r="N200" s="10"/>
      <c r="O200" s="62"/>
      <c r="P200" s="62"/>
      <c r="Q200" s="62"/>
      <c r="R200" s="62"/>
      <c r="S200" s="62"/>
      <c r="T200" s="62"/>
      <c r="U200" s="62"/>
      <c r="V200" s="62"/>
      <c r="W200" s="212"/>
      <c r="X200" s="54"/>
      <c r="Y200" s="14"/>
      <c r="Z200" s="212"/>
      <c r="AA200" s="62"/>
      <c r="AB200" s="62"/>
      <c r="AC200" s="62"/>
      <c r="AD200" s="62"/>
      <c r="AE200" s="62"/>
      <c r="AF200" s="62"/>
      <c r="AG200" s="62"/>
      <c r="AH200" s="62"/>
    </row>
    <row r="201" spans="1:34" x14ac:dyDescent="0.2">
      <c r="A201" s="54"/>
      <c r="B201" s="14"/>
      <c r="C201" s="165"/>
      <c r="D201" s="10"/>
      <c r="E201" s="10"/>
      <c r="F201" s="10"/>
      <c r="G201" s="10"/>
      <c r="H201" s="10"/>
      <c r="I201" s="10"/>
      <c r="J201" s="10"/>
      <c r="K201" s="62"/>
      <c r="L201" s="54"/>
      <c r="M201" s="14"/>
      <c r="N201" s="10"/>
      <c r="O201" s="62"/>
      <c r="P201" s="62"/>
      <c r="Q201" s="62"/>
      <c r="R201" s="62"/>
      <c r="S201" s="62"/>
      <c r="T201" s="62"/>
      <c r="U201" s="62"/>
      <c r="V201" s="62"/>
      <c r="W201" s="212"/>
      <c r="X201" s="54"/>
      <c r="Y201" s="14"/>
      <c r="Z201" s="212"/>
      <c r="AA201" s="62"/>
      <c r="AB201" s="62"/>
      <c r="AC201" s="62"/>
      <c r="AD201" s="62"/>
      <c r="AE201" s="62"/>
      <c r="AF201" s="62"/>
      <c r="AG201" s="62"/>
      <c r="AH201" s="62"/>
    </row>
    <row r="202" spans="1:34" x14ac:dyDescent="0.2">
      <c r="A202" s="54"/>
      <c r="B202" s="14"/>
      <c r="C202" s="165"/>
      <c r="D202" s="10"/>
      <c r="E202" s="10"/>
      <c r="F202" s="10"/>
      <c r="G202" s="10"/>
      <c r="H202" s="10"/>
      <c r="I202" s="10"/>
      <c r="J202" s="10"/>
      <c r="K202" s="62"/>
      <c r="L202" s="54"/>
      <c r="M202" s="14"/>
      <c r="N202" s="10"/>
      <c r="O202" s="62"/>
      <c r="P202" s="62"/>
      <c r="Q202" s="62"/>
      <c r="R202" s="62"/>
      <c r="S202" s="62"/>
      <c r="T202" s="62"/>
      <c r="U202" s="62"/>
      <c r="V202" s="62"/>
      <c r="W202" s="212"/>
      <c r="X202" s="54"/>
      <c r="Y202" s="14"/>
      <c r="Z202" s="212"/>
      <c r="AA202" s="62"/>
      <c r="AB202" s="62"/>
      <c r="AC202" s="62"/>
      <c r="AD202" s="62"/>
      <c r="AE202" s="62"/>
      <c r="AF202" s="62"/>
      <c r="AG202" s="62"/>
      <c r="AH202" s="62"/>
    </row>
    <row r="203" spans="1:34" x14ac:dyDescent="0.2">
      <c r="A203" s="54"/>
      <c r="B203" s="14"/>
      <c r="C203" s="165"/>
      <c r="D203" s="10"/>
      <c r="E203" s="10"/>
      <c r="F203" s="10"/>
      <c r="G203" s="10"/>
      <c r="H203" s="10"/>
      <c r="I203" s="10"/>
      <c r="J203" s="10"/>
      <c r="K203" s="62"/>
      <c r="L203" s="54"/>
      <c r="M203" s="14"/>
      <c r="N203" s="10"/>
      <c r="O203" s="62"/>
      <c r="P203" s="62"/>
      <c r="Q203" s="62"/>
      <c r="R203" s="62"/>
      <c r="S203" s="62"/>
      <c r="T203" s="62"/>
      <c r="U203" s="62"/>
      <c r="V203" s="62"/>
      <c r="W203" s="212"/>
      <c r="X203" s="54"/>
      <c r="Y203" s="14"/>
      <c r="Z203" s="212"/>
      <c r="AA203" s="62"/>
      <c r="AB203" s="62"/>
      <c r="AC203" s="62"/>
      <c r="AD203" s="62"/>
      <c r="AE203" s="62"/>
      <c r="AF203" s="62"/>
      <c r="AG203" s="62"/>
      <c r="AH203" s="62"/>
    </row>
    <row r="204" spans="1:34" x14ac:dyDescent="0.2">
      <c r="A204" s="54"/>
      <c r="B204" s="14"/>
      <c r="C204" s="165"/>
      <c r="D204" s="10"/>
      <c r="E204" s="10"/>
      <c r="F204" s="10"/>
      <c r="G204" s="10"/>
      <c r="H204" s="10"/>
      <c r="I204" s="10"/>
      <c r="J204" s="10"/>
      <c r="K204" s="62"/>
      <c r="L204" s="54"/>
      <c r="M204" s="14"/>
      <c r="N204" s="10"/>
      <c r="O204" s="62"/>
      <c r="P204" s="62"/>
      <c r="Q204" s="62"/>
      <c r="R204" s="62"/>
      <c r="S204" s="62"/>
      <c r="T204" s="62"/>
      <c r="U204" s="62"/>
      <c r="V204" s="62"/>
      <c r="W204" s="212"/>
      <c r="X204" s="54"/>
      <c r="Y204" s="14"/>
      <c r="Z204" s="212"/>
      <c r="AA204" s="62"/>
      <c r="AB204" s="62"/>
      <c r="AC204" s="62"/>
      <c r="AD204" s="62"/>
      <c r="AE204" s="62"/>
      <c r="AF204" s="62"/>
      <c r="AG204" s="62"/>
      <c r="AH204" s="62"/>
    </row>
    <row r="205" spans="1:34" x14ac:dyDescent="0.2">
      <c r="A205" s="54"/>
      <c r="B205" s="14"/>
      <c r="C205" s="165"/>
      <c r="D205" s="10"/>
      <c r="E205" s="10"/>
      <c r="F205" s="10"/>
      <c r="G205" s="10"/>
      <c r="H205" s="10"/>
      <c r="I205" s="10"/>
      <c r="J205" s="10"/>
      <c r="K205" s="62"/>
      <c r="L205" s="54"/>
      <c r="M205" s="14"/>
      <c r="N205" s="10"/>
      <c r="O205" s="62"/>
      <c r="P205" s="62"/>
      <c r="Q205" s="62"/>
      <c r="R205" s="62"/>
      <c r="S205" s="62"/>
      <c r="T205" s="62"/>
      <c r="U205" s="62"/>
      <c r="V205" s="62"/>
      <c r="W205" s="212"/>
      <c r="X205" s="54"/>
      <c r="Y205" s="14"/>
      <c r="Z205" s="212"/>
      <c r="AA205" s="62"/>
      <c r="AB205" s="62"/>
      <c r="AC205" s="62"/>
      <c r="AD205" s="62"/>
      <c r="AE205" s="62"/>
      <c r="AF205" s="62"/>
      <c r="AG205" s="62"/>
      <c r="AH205" s="62"/>
    </row>
    <row r="206" spans="1:34" x14ac:dyDescent="0.2">
      <c r="A206" s="54"/>
      <c r="B206" s="14"/>
      <c r="C206" s="165"/>
      <c r="D206" s="10"/>
      <c r="E206" s="10"/>
      <c r="F206" s="10"/>
      <c r="G206" s="10"/>
      <c r="H206" s="10"/>
      <c r="I206" s="10"/>
      <c r="J206" s="10"/>
      <c r="K206" s="62"/>
      <c r="L206" s="54"/>
      <c r="M206" s="14"/>
      <c r="N206" s="10"/>
      <c r="O206" s="62"/>
      <c r="P206" s="62"/>
      <c r="Q206" s="62"/>
      <c r="R206" s="62"/>
      <c r="S206" s="62"/>
      <c r="T206" s="62"/>
      <c r="U206" s="62"/>
      <c r="V206" s="62"/>
      <c r="W206" s="212"/>
      <c r="X206" s="54"/>
      <c r="Y206" s="14"/>
      <c r="Z206" s="212"/>
      <c r="AA206" s="62"/>
      <c r="AB206" s="62"/>
      <c r="AC206" s="62"/>
      <c r="AD206" s="62"/>
      <c r="AE206" s="62"/>
      <c r="AF206" s="62"/>
      <c r="AG206" s="62"/>
      <c r="AH206" s="62"/>
    </row>
    <row r="207" spans="1:34" x14ac:dyDescent="0.2">
      <c r="A207" s="54"/>
      <c r="B207" s="14"/>
      <c r="C207" s="165"/>
      <c r="D207" s="10"/>
      <c r="E207" s="10"/>
      <c r="F207" s="10"/>
      <c r="G207" s="10"/>
      <c r="H207" s="10"/>
      <c r="I207" s="10"/>
      <c r="J207" s="10"/>
      <c r="K207" s="62"/>
      <c r="L207" s="54"/>
      <c r="M207" s="14"/>
      <c r="N207" s="10"/>
      <c r="O207" s="62"/>
      <c r="P207" s="62"/>
      <c r="Q207" s="62"/>
      <c r="R207" s="62"/>
      <c r="S207" s="62"/>
      <c r="T207" s="62"/>
      <c r="U207" s="62"/>
      <c r="V207" s="62"/>
      <c r="W207" s="212"/>
      <c r="X207" s="54"/>
      <c r="Y207" s="14"/>
      <c r="Z207" s="212"/>
      <c r="AA207" s="62"/>
      <c r="AB207" s="62"/>
      <c r="AC207" s="62"/>
      <c r="AD207" s="62"/>
      <c r="AE207" s="62"/>
      <c r="AF207" s="62"/>
      <c r="AG207" s="62"/>
      <c r="AH207" s="62"/>
    </row>
    <row r="208" spans="1:34" x14ac:dyDescent="0.2">
      <c r="A208" s="54"/>
      <c r="B208" s="14"/>
      <c r="C208" s="165"/>
      <c r="D208" s="10"/>
      <c r="E208" s="10"/>
      <c r="F208" s="10"/>
      <c r="G208" s="10"/>
      <c r="H208" s="10"/>
      <c r="I208" s="10"/>
      <c r="J208" s="10"/>
      <c r="K208" s="62"/>
      <c r="L208" s="54"/>
      <c r="M208" s="14"/>
      <c r="N208" s="10"/>
      <c r="O208" s="62"/>
      <c r="P208" s="62"/>
      <c r="Q208" s="62"/>
      <c r="R208" s="62"/>
      <c r="S208" s="62"/>
      <c r="T208" s="62"/>
      <c r="U208" s="62"/>
      <c r="V208" s="62"/>
      <c r="W208" s="212"/>
      <c r="X208" s="54"/>
      <c r="Y208" s="14"/>
      <c r="Z208" s="212"/>
      <c r="AA208" s="62"/>
      <c r="AB208" s="62"/>
      <c r="AC208" s="62"/>
      <c r="AD208" s="62"/>
      <c r="AE208" s="62"/>
      <c r="AF208" s="62"/>
      <c r="AG208" s="62"/>
      <c r="AH208" s="62"/>
    </row>
    <row r="209" spans="1:34" x14ac:dyDescent="0.2">
      <c r="A209" s="54"/>
      <c r="B209" s="14"/>
      <c r="C209" s="165"/>
      <c r="D209" s="10"/>
      <c r="E209" s="10"/>
      <c r="F209" s="10"/>
      <c r="G209" s="10"/>
      <c r="H209" s="10"/>
      <c r="I209" s="10"/>
      <c r="J209" s="10"/>
      <c r="K209" s="62"/>
      <c r="L209" s="54"/>
      <c r="M209" s="14"/>
      <c r="N209" s="10"/>
      <c r="O209" s="62"/>
      <c r="P209" s="62"/>
      <c r="Q209" s="62"/>
      <c r="R209" s="62"/>
      <c r="S209" s="62"/>
      <c r="T209" s="62"/>
      <c r="U209" s="62"/>
      <c r="V209" s="62"/>
      <c r="W209" s="212"/>
      <c r="X209" s="54"/>
      <c r="Y209" s="14"/>
      <c r="Z209" s="212"/>
      <c r="AA209" s="62"/>
      <c r="AB209" s="62"/>
      <c r="AC209" s="62"/>
      <c r="AD209" s="62"/>
      <c r="AE209" s="62"/>
      <c r="AF209" s="62"/>
      <c r="AG209" s="62"/>
      <c r="AH209" s="62"/>
    </row>
    <row r="210" spans="1:34" x14ac:dyDescent="0.2">
      <c r="A210" s="54"/>
      <c r="B210" s="14"/>
      <c r="C210" s="165"/>
      <c r="D210" s="10"/>
      <c r="E210" s="10"/>
      <c r="F210" s="10"/>
      <c r="G210" s="10"/>
      <c r="H210" s="10"/>
      <c r="I210" s="10"/>
      <c r="J210" s="10"/>
      <c r="K210" s="62"/>
      <c r="L210" s="54"/>
      <c r="M210" s="14"/>
      <c r="N210" s="10"/>
      <c r="O210" s="62"/>
      <c r="P210" s="62"/>
      <c r="Q210" s="62"/>
      <c r="R210" s="62"/>
      <c r="S210" s="62"/>
      <c r="T210" s="62"/>
      <c r="U210" s="62"/>
      <c r="V210" s="62"/>
      <c r="W210" s="212"/>
      <c r="X210" s="54"/>
      <c r="Y210" s="14"/>
      <c r="Z210" s="212"/>
      <c r="AA210" s="62"/>
      <c r="AB210" s="62"/>
      <c r="AC210" s="62"/>
      <c r="AD210" s="62"/>
      <c r="AE210" s="62"/>
      <c r="AF210" s="62"/>
      <c r="AG210" s="62"/>
      <c r="AH210" s="62"/>
    </row>
    <row r="211" spans="1:34" x14ac:dyDescent="0.2">
      <c r="A211" s="54"/>
      <c r="B211" s="14"/>
      <c r="C211" s="165"/>
      <c r="D211" s="10"/>
      <c r="E211" s="10"/>
      <c r="F211" s="10"/>
      <c r="G211" s="10"/>
      <c r="H211" s="10"/>
      <c r="I211" s="10"/>
      <c r="J211" s="10"/>
      <c r="K211" s="62"/>
      <c r="L211" s="54"/>
      <c r="M211" s="14"/>
      <c r="N211" s="10"/>
      <c r="O211" s="62"/>
      <c r="P211" s="62"/>
      <c r="Q211" s="62"/>
      <c r="R211" s="62"/>
      <c r="S211" s="62"/>
      <c r="T211" s="62"/>
      <c r="U211" s="62"/>
      <c r="V211" s="62"/>
      <c r="W211" s="212"/>
      <c r="X211" s="54"/>
      <c r="Y211" s="14"/>
      <c r="Z211" s="212"/>
      <c r="AA211" s="62"/>
      <c r="AB211" s="62"/>
      <c r="AC211" s="62"/>
      <c r="AD211" s="62"/>
      <c r="AE211" s="62"/>
      <c r="AF211" s="62"/>
      <c r="AG211" s="62"/>
      <c r="AH211" s="62"/>
    </row>
    <row r="212" spans="1:34" x14ac:dyDescent="0.2">
      <c r="A212" s="54"/>
      <c r="B212" s="14"/>
      <c r="C212" s="165"/>
      <c r="D212" s="10"/>
      <c r="E212" s="10"/>
      <c r="F212" s="10"/>
      <c r="G212" s="10"/>
      <c r="H212" s="10"/>
      <c r="I212" s="10"/>
      <c r="J212" s="10"/>
      <c r="K212" s="62"/>
      <c r="L212" s="54"/>
      <c r="M212" s="14"/>
      <c r="N212" s="10"/>
      <c r="O212" s="62"/>
      <c r="P212" s="62"/>
      <c r="Q212" s="62"/>
      <c r="R212" s="62"/>
      <c r="S212" s="62"/>
      <c r="T212" s="62"/>
      <c r="U212" s="62"/>
      <c r="V212" s="62"/>
      <c r="W212" s="212"/>
      <c r="X212" s="54"/>
      <c r="Y212" s="14"/>
      <c r="Z212" s="212"/>
      <c r="AA212" s="62"/>
      <c r="AB212" s="62"/>
      <c r="AC212" s="62"/>
      <c r="AD212" s="62"/>
      <c r="AE212" s="62"/>
      <c r="AF212" s="62"/>
      <c r="AG212" s="62"/>
      <c r="AH212" s="62"/>
    </row>
    <row r="213" spans="1:34" x14ac:dyDescent="0.2">
      <c r="A213" s="54"/>
      <c r="B213" s="14"/>
      <c r="C213" s="165"/>
      <c r="D213" s="10"/>
      <c r="E213" s="10"/>
      <c r="F213" s="10"/>
      <c r="G213" s="10"/>
      <c r="H213" s="10"/>
      <c r="I213" s="10"/>
      <c r="J213" s="10"/>
      <c r="K213" s="62"/>
      <c r="L213" s="54"/>
      <c r="M213" s="14"/>
      <c r="N213" s="10"/>
      <c r="O213" s="62"/>
      <c r="P213" s="62"/>
      <c r="Q213" s="62"/>
      <c r="R213" s="62"/>
      <c r="S213" s="62"/>
      <c r="T213" s="62"/>
      <c r="U213" s="62"/>
      <c r="V213" s="62"/>
      <c r="W213" s="212"/>
      <c r="X213" s="54"/>
      <c r="Y213" s="14"/>
      <c r="Z213" s="212"/>
      <c r="AA213" s="62"/>
      <c r="AB213" s="62"/>
      <c r="AC213" s="62"/>
      <c r="AD213" s="62"/>
      <c r="AE213" s="62"/>
      <c r="AF213" s="62"/>
      <c r="AG213" s="62"/>
      <c r="AH213" s="62"/>
    </row>
    <row r="214" spans="1:34" x14ac:dyDescent="0.2">
      <c r="A214" s="54"/>
      <c r="B214" s="14"/>
      <c r="C214" s="165"/>
      <c r="D214" s="10"/>
      <c r="E214" s="10"/>
      <c r="F214" s="10"/>
      <c r="G214" s="10"/>
      <c r="H214" s="10"/>
      <c r="I214" s="10"/>
      <c r="J214" s="10"/>
      <c r="K214" s="62"/>
      <c r="L214" s="54"/>
      <c r="M214" s="14"/>
      <c r="N214" s="10"/>
      <c r="O214" s="62"/>
      <c r="P214" s="62"/>
      <c r="Q214" s="62"/>
      <c r="R214" s="62"/>
      <c r="S214" s="62"/>
      <c r="T214" s="62"/>
      <c r="U214" s="62"/>
      <c r="V214" s="62"/>
      <c r="W214" s="212"/>
      <c r="X214" s="54"/>
      <c r="Y214" s="14"/>
      <c r="Z214" s="212"/>
      <c r="AA214" s="62"/>
      <c r="AB214" s="62"/>
      <c r="AC214" s="62"/>
      <c r="AD214" s="62"/>
      <c r="AE214" s="62"/>
      <c r="AF214" s="62"/>
      <c r="AG214" s="62"/>
      <c r="AH214" s="62"/>
    </row>
    <row r="215" spans="1:34" x14ac:dyDescent="0.2">
      <c r="A215" s="54"/>
      <c r="B215" s="14"/>
      <c r="C215" s="165"/>
      <c r="D215" s="10"/>
      <c r="E215" s="10"/>
      <c r="F215" s="10"/>
      <c r="G215" s="10"/>
      <c r="H215" s="10"/>
      <c r="I215" s="10"/>
      <c r="J215" s="10"/>
      <c r="K215" s="62"/>
      <c r="L215" s="54"/>
      <c r="M215" s="14"/>
      <c r="N215" s="10"/>
      <c r="O215" s="62"/>
      <c r="P215" s="62"/>
      <c r="Q215" s="62"/>
      <c r="R215" s="62"/>
      <c r="S215" s="62"/>
      <c r="T215" s="62"/>
      <c r="U215" s="62"/>
      <c r="V215" s="62"/>
      <c r="W215" s="212"/>
      <c r="X215" s="54"/>
      <c r="Y215" s="14"/>
      <c r="Z215" s="212"/>
      <c r="AA215" s="62"/>
      <c r="AB215" s="62"/>
      <c r="AC215" s="62"/>
      <c r="AD215" s="62"/>
      <c r="AE215" s="62"/>
      <c r="AF215" s="62"/>
      <c r="AG215" s="62"/>
      <c r="AH215" s="62"/>
    </row>
    <row r="216" spans="1:34" x14ac:dyDescent="0.2">
      <c r="A216" s="54"/>
      <c r="B216" s="14"/>
      <c r="C216" s="165"/>
      <c r="D216" s="10"/>
      <c r="E216" s="10"/>
      <c r="F216" s="10"/>
      <c r="G216" s="10"/>
      <c r="H216" s="10"/>
      <c r="I216" s="10"/>
      <c r="J216" s="10"/>
      <c r="K216" s="62"/>
      <c r="L216" s="54"/>
      <c r="M216" s="14"/>
      <c r="N216" s="10"/>
      <c r="O216" s="62"/>
      <c r="P216" s="62"/>
      <c r="Q216" s="62"/>
      <c r="R216" s="62"/>
      <c r="S216" s="62"/>
      <c r="T216" s="62"/>
      <c r="U216" s="62"/>
      <c r="V216" s="62"/>
      <c r="W216" s="212"/>
      <c r="X216" s="54"/>
      <c r="Y216" s="14"/>
      <c r="Z216" s="212"/>
      <c r="AA216" s="62"/>
      <c r="AB216" s="62"/>
      <c r="AC216" s="62"/>
      <c r="AD216" s="62"/>
      <c r="AE216" s="62"/>
      <c r="AF216" s="62"/>
      <c r="AG216" s="62"/>
      <c r="AH216" s="62"/>
    </row>
    <row r="217" spans="1:34" x14ac:dyDescent="0.2">
      <c r="A217" s="54"/>
      <c r="B217" s="14"/>
      <c r="C217" s="165"/>
      <c r="D217" s="10"/>
      <c r="E217" s="10"/>
      <c r="F217" s="10"/>
      <c r="G217" s="10"/>
      <c r="H217" s="10"/>
      <c r="I217" s="10"/>
      <c r="J217" s="10"/>
      <c r="K217" s="62"/>
      <c r="L217" s="54"/>
      <c r="M217" s="14"/>
      <c r="N217" s="10"/>
      <c r="O217" s="62"/>
      <c r="P217" s="62"/>
      <c r="Q217" s="62"/>
      <c r="R217" s="62"/>
      <c r="S217" s="62"/>
      <c r="T217" s="62"/>
      <c r="U217" s="62"/>
      <c r="V217" s="62"/>
      <c r="W217" s="212"/>
      <c r="X217" s="54"/>
      <c r="Y217" s="14"/>
      <c r="Z217" s="212"/>
      <c r="AA217" s="62"/>
      <c r="AB217" s="62"/>
      <c r="AC217" s="62"/>
      <c r="AD217" s="62"/>
      <c r="AE217" s="62"/>
      <c r="AF217" s="62"/>
      <c r="AG217" s="62"/>
      <c r="AH217" s="62"/>
    </row>
    <row r="218" spans="1:34" x14ac:dyDescent="0.2">
      <c r="A218" s="54"/>
      <c r="B218" s="14"/>
      <c r="C218" s="165"/>
      <c r="D218" s="10"/>
      <c r="E218" s="10"/>
      <c r="F218" s="10"/>
      <c r="G218" s="10"/>
      <c r="H218" s="10"/>
      <c r="I218" s="10"/>
      <c r="J218" s="10"/>
      <c r="K218" s="62"/>
      <c r="L218" s="54"/>
      <c r="M218" s="14"/>
      <c r="N218" s="10"/>
      <c r="O218" s="62"/>
      <c r="P218" s="62"/>
      <c r="Q218" s="62"/>
      <c r="R218" s="62"/>
      <c r="S218" s="62"/>
      <c r="T218" s="62"/>
      <c r="U218" s="62"/>
      <c r="V218" s="62"/>
      <c r="W218" s="212"/>
      <c r="X218" s="54"/>
      <c r="Y218" s="14"/>
      <c r="Z218" s="212"/>
      <c r="AA218" s="62"/>
      <c r="AB218" s="62"/>
      <c r="AC218" s="62"/>
      <c r="AD218" s="62"/>
      <c r="AE218" s="62"/>
      <c r="AF218" s="62"/>
      <c r="AG218" s="62"/>
      <c r="AH218" s="62"/>
    </row>
    <row r="219" spans="1:34" x14ac:dyDescent="0.2">
      <c r="A219" s="54"/>
      <c r="B219" s="14"/>
      <c r="C219" s="165"/>
      <c r="D219" s="10"/>
      <c r="E219" s="10"/>
      <c r="F219" s="10"/>
      <c r="G219" s="10"/>
      <c r="H219" s="10"/>
      <c r="I219" s="10"/>
      <c r="J219" s="10"/>
      <c r="K219" s="62"/>
      <c r="L219" s="54"/>
      <c r="M219" s="14"/>
      <c r="N219" s="10"/>
      <c r="O219" s="62"/>
      <c r="P219" s="62"/>
      <c r="Q219" s="62"/>
      <c r="R219" s="62"/>
      <c r="S219" s="62"/>
      <c r="T219" s="62"/>
      <c r="U219" s="62"/>
      <c r="V219" s="62"/>
      <c r="W219" s="212"/>
      <c r="X219" s="54"/>
      <c r="Y219" s="14"/>
      <c r="Z219" s="212"/>
      <c r="AA219" s="62"/>
      <c r="AB219" s="62"/>
      <c r="AC219" s="62"/>
      <c r="AD219" s="62"/>
      <c r="AE219" s="62"/>
      <c r="AF219" s="62"/>
      <c r="AG219" s="62"/>
      <c r="AH219" s="62"/>
    </row>
    <row r="220" spans="1:34" x14ac:dyDescent="0.2">
      <c r="A220" s="54"/>
      <c r="B220" s="14"/>
      <c r="C220" s="165"/>
      <c r="D220" s="10"/>
      <c r="E220" s="10"/>
      <c r="F220" s="10"/>
      <c r="G220" s="10"/>
      <c r="H220" s="10"/>
      <c r="I220" s="10"/>
      <c r="J220" s="10"/>
      <c r="K220" s="62"/>
      <c r="L220" s="54"/>
      <c r="M220" s="14"/>
      <c r="N220" s="10"/>
      <c r="O220" s="62"/>
      <c r="P220" s="62"/>
      <c r="Q220" s="62"/>
      <c r="R220" s="62"/>
      <c r="S220" s="62"/>
      <c r="T220" s="62"/>
      <c r="U220" s="62"/>
      <c r="V220" s="62"/>
      <c r="W220" s="212"/>
      <c r="X220" s="54"/>
      <c r="Y220" s="14"/>
      <c r="Z220" s="212"/>
      <c r="AA220" s="62"/>
      <c r="AB220" s="62"/>
      <c r="AC220" s="62"/>
      <c r="AD220" s="62"/>
      <c r="AE220" s="62"/>
      <c r="AF220" s="62"/>
      <c r="AG220" s="62"/>
      <c r="AH220" s="62"/>
    </row>
    <row r="221" spans="1:34" x14ac:dyDescent="0.2">
      <c r="A221" s="54"/>
      <c r="B221" s="14"/>
      <c r="C221" s="165"/>
      <c r="D221" s="10"/>
      <c r="E221" s="10"/>
      <c r="F221" s="10"/>
      <c r="G221" s="10"/>
      <c r="H221" s="10"/>
      <c r="I221" s="10"/>
      <c r="J221" s="10"/>
      <c r="K221" s="62"/>
      <c r="L221" s="54"/>
      <c r="M221" s="14"/>
      <c r="N221" s="10"/>
      <c r="O221" s="62"/>
      <c r="P221" s="62"/>
      <c r="Q221" s="62"/>
      <c r="R221" s="62"/>
      <c r="S221" s="62"/>
      <c r="T221" s="62"/>
      <c r="U221" s="62"/>
      <c r="V221" s="62"/>
      <c r="W221" s="212"/>
      <c r="X221" s="54"/>
      <c r="Y221" s="14"/>
      <c r="Z221" s="212"/>
      <c r="AA221" s="62"/>
      <c r="AB221" s="62"/>
      <c r="AC221" s="62"/>
      <c r="AD221" s="62"/>
      <c r="AE221" s="62"/>
      <c r="AF221" s="62"/>
      <c r="AG221" s="62"/>
      <c r="AH221" s="62"/>
    </row>
    <row r="222" spans="1:34" x14ac:dyDescent="0.2">
      <c r="A222" s="54"/>
      <c r="B222" s="14"/>
      <c r="C222" s="165"/>
      <c r="D222" s="10"/>
      <c r="E222" s="10"/>
      <c r="F222" s="10"/>
      <c r="G222" s="10"/>
      <c r="H222" s="10"/>
      <c r="I222" s="10"/>
      <c r="J222" s="10"/>
      <c r="K222" s="62"/>
      <c r="L222" s="54"/>
      <c r="M222" s="14"/>
      <c r="N222" s="10"/>
      <c r="O222" s="62"/>
      <c r="P222" s="62"/>
      <c r="Q222" s="62"/>
      <c r="R222" s="62"/>
      <c r="S222" s="62"/>
      <c r="T222" s="62"/>
      <c r="U222" s="62"/>
      <c r="V222" s="62"/>
      <c r="W222" s="212"/>
      <c r="X222" s="54"/>
      <c r="Y222" s="14"/>
      <c r="Z222" s="212"/>
      <c r="AA222" s="62"/>
      <c r="AB222" s="62"/>
      <c r="AC222" s="62"/>
      <c r="AD222" s="62"/>
      <c r="AE222" s="62"/>
      <c r="AF222" s="62"/>
      <c r="AG222" s="62"/>
      <c r="AH222" s="62"/>
    </row>
    <row r="223" spans="1:34" x14ac:dyDescent="0.2">
      <c r="A223" s="54"/>
      <c r="B223" s="14"/>
      <c r="C223" s="165"/>
      <c r="D223" s="10"/>
      <c r="E223" s="10"/>
      <c r="F223" s="10"/>
      <c r="G223" s="10"/>
      <c r="H223" s="10"/>
      <c r="I223" s="10"/>
      <c r="J223" s="10"/>
      <c r="K223" s="62"/>
      <c r="L223" s="54"/>
      <c r="M223" s="14"/>
      <c r="N223" s="10"/>
      <c r="O223" s="62"/>
      <c r="P223" s="62"/>
      <c r="Q223" s="62"/>
      <c r="R223" s="62"/>
      <c r="S223" s="62"/>
      <c r="T223" s="62"/>
      <c r="U223" s="62"/>
      <c r="V223" s="62"/>
      <c r="W223" s="212"/>
      <c r="X223" s="54"/>
      <c r="Y223" s="14"/>
      <c r="Z223" s="212"/>
      <c r="AA223" s="62"/>
      <c r="AB223" s="62"/>
      <c r="AC223" s="62"/>
      <c r="AD223" s="62"/>
      <c r="AE223" s="62"/>
      <c r="AF223" s="62"/>
      <c r="AG223" s="62"/>
      <c r="AH223" s="62"/>
    </row>
    <row r="224" spans="1:34" x14ac:dyDescent="0.2">
      <c r="A224" s="54"/>
      <c r="B224" s="14"/>
      <c r="C224" s="165"/>
      <c r="D224" s="10"/>
      <c r="E224" s="10"/>
      <c r="F224" s="10"/>
      <c r="G224" s="10"/>
      <c r="H224" s="10"/>
      <c r="I224" s="10"/>
      <c r="J224" s="10"/>
      <c r="K224" s="62"/>
      <c r="L224" s="54"/>
      <c r="M224" s="14"/>
      <c r="N224" s="10"/>
      <c r="O224" s="62"/>
      <c r="P224" s="62"/>
      <c r="Q224" s="62"/>
      <c r="R224" s="62"/>
      <c r="S224" s="62"/>
      <c r="T224" s="62"/>
      <c r="U224" s="62"/>
      <c r="V224" s="62"/>
      <c r="W224" s="212"/>
      <c r="X224" s="54"/>
      <c r="Y224" s="14"/>
      <c r="Z224" s="212"/>
      <c r="AA224" s="62"/>
      <c r="AB224" s="62"/>
      <c r="AC224" s="62"/>
      <c r="AD224" s="62"/>
      <c r="AE224" s="62"/>
      <c r="AF224" s="62"/>
      <c r="AG224" s="62"/>
      <c r="AH224" s="62"/>
    </row>
    <row r="225" spans="1:34" x14ac:dyDescent="0.2">
      <c r="A225" s="54"/>
      <c r="B225" s="14"/>
      <c r="C225" s="165"/>
      <c r="D225" s="10"/>
      <c r="E225" s="10"/>
      <c r="F225" s="10"/>
      <c r="G225" s="10"/>
      <c r="H225" s="10"/>
      <c r="I225" s="10"/>
      <c r="J225" s="10"/>
      <c r="K225" s="62"/>
      <c r="L225" s="54"/>
      <c r="M225" s="14"/>
      <c r="N225" s="10"/>
      <c r="O225" s="62"/>
      <c r="P225" s="62"/>
      <c r="Q225" s="62"/>
      <c r="R225" s="62"/>
      <c r="S225" s="62"/>
      <c r="T225" s="62"/>
      <c r="U225" s="62"/>
      <c r="V225" s="62"/>
      <c r="W225" s="212"/>
      <c r="X225" s="54"/>
      <c r="Y225" s="14"/>
      <c r="Z225" s="212"/>
      <c r="AA225" s="62"/>
      <c r="AB225" s="62"/>
      <c r="AC225" s="62"/>
      <c r="AD225" s="62"/>
      <c r="AE225" s="62"/>
      <c r="AF225" s="62"/>
      <c r="AG225" s="62"/>
      <c r="AH225" s="62"/>
    </row>
    <row r="226" spans="1:34" x14ac:dyDescent="0.2">
      <c r="A226" s="54"/>
      <c r="B226" s="14"/>
      <c r="C226" s="165"/>
      <c r="D226" s="10"/>
      <c r="E226" s="10"/>
      <c r="F226" s="10"/>
      <c r="G226" s="10"/>
      <c r="H226" s="10"/>
      <c r="I226" s="10"/>
      <c r="J226" s="10"/>
      <c r="K226" s="62"/>
      <c r="L226" s="54"/>
      <c r="M226" s="14"/>
      <c r="N226" s="10"/>
      <c r="O226" s="62"/>
      <c r="P226" s="62"/>
      <c r="Q226" s="62"/>
      <c r="R226" s="62"/>
      <c r="S226" s="62"/>
      <c r="T226" s="62"/>
      <c r="U226" s="62"/>
      <c r="V226" s="62"/>
      <c r="W226" s="212"/>
      <c r="X226" s="54"/>
      <c r="Y226" s="14"/>
      <c r="Z226" s="212"/>
      <c r="AA226" s="62"/>
      <c r="AB226" s="62"/>
      <c r="AC226" s="62"/>
      <c r="AD226" s="62"/>
      <c r="AE226" s="62"/>
      <c r="AF226" s="62"/>
      <c r="AG226" s="62"/>
      <c r="AH226" s="62"/>
    </row>
    <row r="227" spans="1:34" x14ac:dyDescent="0.2">
      <c r="A227" s="54"/>
      <c r="B227" s="14"/>
      <c r="C227" s="165"/>
      <c r="D227" s="10"/>
      <c r="E227" s="10"/>
      <c r="F227" s="10"/>
      <c r="G227" s="10"/>
      <c r="H227" s="10"/>
      <c r="I227" s="10"/>
      <c r="J227" s="10"/>
      <c r="K227" s="62"/>
      <c r="L227" s="54"/>
      <c r="M227" s="14"/>
      <c r="N227" s="10"/>
      <c r="O227" s="62"/>
      <c r="P227" s="62"/>
      <c r="Q227" s="62"/>
      <c r="R227" s="62"/>
      <c r="S227" s="62"/>
      <c r="T227" s="62"/>
      <c r="U227" s="62"/>
      <c r="V227" s="62"/>
      <c r="W227" s="212"/>
      <c r="X227" s="54"/>
      <c r="Y227" s="14"/>
      <c r="Z227" s="212"/>
      <c r="AA227" s="62"/>
      <c r="AB227" s="62"/>
      <c r="AC227" s="62"/>
      <c r="AD227" s="62"/>
      <c r="AE227" s="62"/>
      <c r="AF227" s="62"/>
      <c r="AG227" s="62"/>
      <c r="AH227" s="62"/>
    </row>
    <row r="228" spans="1:34" x14ac:dyDescent="0.2">
      <c r="A228" s="54"/>
      <c r="B228" s="14"/>
      <c r="C228" s="165"/>
      <c r="D228" s="10"/>
      <c r="E228" s="10"/>
      <c r="F228" s="10"/>
      <c r="G228" s="10"/>
      <c r="H228" s="10"/>
      <c r="I228" s="10"/>
      <c r="J228" s="10"/>
      <c r="K228" s="62"/>
      <c r="L228" s="54"/>
      <c r="M228" s="14"/>
      <c r="N228" s="10"/>
      <c r="O228" s="62"/>
      <c r="P228" s="62"/>
      <c r="Q228" s="62"/>
      <c r="R228" s="62"/>
      <c r="S228" s="62"/>
      <c r="T228" s="62"/>
      <c r="U228" s="62"/>
      <c r="V228" s="62"/>
      <c r="W228" s="212"/>
      <c r="X228" s="54"/>
      <c r="Y228" s="14"/>
      <c r="Z228" s="212"/>
      <c r="AA228" s="62"/>
      <c r="AB228" s="62"/>
      <c r="AC228" s="62"/>
      <c r="AD228" s="62"/>
      <c r="AE228" s="62"/>
      <c r="AF228" s="62"/>
      <c r="AG228" s="62"/>
      <c r="AH228" s="62"/>
    </row>
    <row r="229" spans="1:34" x14ac:dyDescent="0.2">
      <c r="A229" s="54"/>
      <c r="B229" s="14"/>
      <c r="C229" s="165"/>
      <c r="D229" s="10"/>
      <c r="E229" s="10"/>
      <c r="F229" s="10"/>
      <c r="G229" s="10"/>
      <c r="H229" s="10"/>
      <c r="I229" s="10"/>
      <c r="J229" s="10"/>
      <c r="K229" s="62"/>
      <c r="L229" s="54"/>
      <c r="M229" s="14"/>
      <c r="N229" s="10"/>
      <c r="O229" s="62"/>
      <c r="P229" s="62"/>
      <c r="Q229" s="62"/>
      <c r="R229" s="62"/>
      <c r="S229" s="62"/>
      <c r="T229" s="62"/>
      <c r="U229" s="62"/>
      <c r="V229" s="62"/>
      <c r="W229" s="212"/>
      <c r="X229" s="54"/>
      <c r="Y229" s="14"/>
      <c r="Z229" s="212"/>
      <c r="AA229" s="62"/>
      <c r="AB229" s="62"/>
      <c r="AC229" s="62"/>
      <c r="AD229" s="62"/>
      <c r="AE229" s="62"/>
      <c r="AF229" s="62"/>
      <c r="AG229" s="62"/>
      <c r="AH229" s="62"/>
    </row>
    <row r="230" spans="1:34" x14ac:dyDescent="0.2">
      <c r="A230" s="54"/>
      <c r="B230" s="14"/>
      <c r="C230" s="165"/>
      <c r="D230" s="10"/>
      <c r="E230" s="10"/>
      <c r="F230" s="10"/>
      <c r="G230" s="10"/>
      <c r="H230" s="10"/>
      <c r="I230" s="10"/>
      <c r="J230" s="10"/>
      <c r="K230" s="62"/>
      <c r="L230" s="54"/>
      <c r="M230" s="14"/>
      <c r="N230" s="10"/>
      <c r="O230" s="62"/>
      <c r="P230" s="62"/>
      <c r="Q230" s="62"/>
      <c r="R230" s="62"/>
      <c r="S230" s="62"/>
      <c r="T230" s="62"/>
      <c r="U230" s="62"/>
      <c r="V230" s="62"/>
      <c r="W230" s="212"/>
      <c r="X230" s="54"/>
      <c r="Y230" s="14"/>
      <c r="Z230" s="212"/>
      <c r="AA230" s="62"/>
      <c r="AB230" s="62"/>
      <c r="AC230" s="62"/>
      <c r="AD230" s="62"/>
      <c r="AE230" s="62"/>
      <c r="AF230" s="62"/>
      <c r="AG230" s="62"/>
      <c r="AH230" s="62"/>
    </row>
    <row r="231" spans="1:34" x14ac:dyDescent="0.2">
      <c r="A231" s="54"/>
      <c r="B231" s="14"/>
      <c r="C231" s="165"/>
      <c r="D231" s="10"/>
      <c r="E231" s="10"/>
      <c r="F231" s="10"/>
      <c r="G231" s="10"/>
      <c r="H231" s="10"/>
      <c r="I231" s="10"/>
      <c r="J231" s="10"/>
      <c r="K231" s="62"/>
      <c r="L231" s="54"/>
      <c r="M231" s="14"/>
      <c r="N231" s="10"/>
      <c r="O231" s="62"/>
      <c r="P231" s="62"/>
      <c r="Q231" s="62"/>
      <c r="R231" s="62"/>
      <c r="S231" s="62"/>
      <c r="T231" s="62"/>
      <c r="U231" s="62"/>
      <c r="V231" s="62"/>
      <c r="W231" s="212"/>
      <c r="X231" s="54"/>
      <c r="Y231" s="14"/>
      <c r="Z231" s="212"/>
      <c r="AA231" s="62"/>
      <c r="AB231" s="62"/>
      <c r="AC231" s="62"/>
      <c r="AD231" s="62"/>
      <c r="AE231" s="62"/>
      <c r="AF231" s="62"/>
      <c r="AG231" s="62"/>
      <c r="AH231" s="62"/>
    </row>
    <row r="232" spans="1:34" x14ac:dyDescent="0.2">
      <c r="A232" s="54"/>
      <c r="B232" s="14"/>
      <c r="C232" s="165"/>
      <c r="D232" s="10"/>
      <c r="E232" s="10"/>
      <c r="F232" s="10"/>
      <c r="G232" s="10"/>
      <c r="H232" s="10"/>
      <c r="I232" s="10"/>
      <c r="J232" s="10"/>
      <c r="K232" s="62"/>
      <c r="L232" s="54"/>
      <c r="M232" s="14"/>
      <c r="N232" s="10"/>
      <c r="O232" s="62"/>
      <c r="P232" s="62"/>
      <c r="Q232" s="62"/>
      <c r="R232" s="62"/>
      <c r="S232" s="62"/>
      <c r="T232" s="62"/>
      <c r="U232" s="62"/>
      <c r="V232" s="62"/>
      <c r="W232" s="212"/>
      <c r="X232" s="54"/>
      <c r="Y232" s="14"/>
      <c r="Z232" s="212"/>
      <c r="AA232" s="62"/>
      <c r="AB232" s="62"/>
      <c r="AC232" s="62"/>
      <c r="AD232" s="62"/>
      <c r="AE232" s="62"/>
      <c r="AF232" s="62"/>
      <c r="AG232" s="62"/>
      <c r="AH232" s="62"/>
    </row>
    <row r="233" spans="1:34" x14ac:dyDescent="0.2">
      <c r="A233" s="54"/>
      <c r="B233" s="14"/>
      <c r="C233" s="165"/>
      <c r="D233" s="10"/>
      <c r="E233" s="10"/>
      <c r="F233" s="10"/>
      <c r="G233" s="10"/>
      <c r="H233" s="10"/>
      <c r="I233" s="10"/>
      <c r="J233" s="10"/>
      <c r="K233" s="62"/>
      <c r="L233" s="54"/>
      <c r="M233" s="14"/>
      <c r="N233" s="10"/>
      <c r="O233" s="62"/>
      <c r="P233" s="62"/>
      <c r="Q233" s="62"/>
      <c r="R233" s="62"/>
      <c r="S233" s="62"/>
      <c r="T233" s="62"/>
      <c r="U233" s="62"/>
      <c r="V233" s="62"/>
      <c r="W233" s="212"/>
      <c r="X233" s="54"/>
      <c r="Y233" s="14"/>
      <c r="Z233" s="212"/>
      <c r="AA233" s="62"/>
      <c r="AB233" s="62"/>
      <c r="AC233" s="62"/>
      <c r="AD233" s="62"/>
      <c r="AE233" s="62"/>
      <c r="AF233" s="62"/>
      <c r="AG233" s="62"/>
      <c r="AH233" s="62"/>
    </row>
    <row r="234" spans="1:34" x14ac:dyDescent="0.2">
      <c r="A234" s="54"/>
      <c r="B234" s="14"/>
      <c r="C234" s="165"/>
      <c r="D234" s="10"/>
      <c r="E234" s="10"/>
      <c r="F234" s="10"/>
      <c r="G234" s="10"/>
      <c r="H234" s="10"/>
      <c r="I234" s="10"/>
      <c r="J234" s="10"/>
      <c r="K234" s="62"/>
      <c r="L234" s="54"/>
      <c r="M234" s="14"/>
      <c r="N234" s="10"/>
      <c r="O234" s="62"/>
      <c r="P234" s="62"/>
      <c r="Q234" s="62"/>
      <c r="R234" s="62"/>
      <c r="S234" s="62"/>
      <c r="T234" s="62"/>
      <c r="U234" s="62"/>
      <c r="V234" s="62"/>
      <c r="W234" s="212"/>
      <c r="X234" s="54"/>
      <c r="Y234" s="14"/>
      <c r="Z234" s="212"/>
      <c r="AA234" s="62"/>
      <c r="AB234" s="62"/>
      <c r="AC234" s="62"/>
      <c r="AD234" s="62"/>
      <c r="AE234" s="62"/>
      <c r="AF234" s="62"/>
      <c r="AG234" s="62"/>
      <c r="AH234" s="62"/>
    </row>
    <row r="235" spans="1:34" x14ac:dyDescent="0.2">
      <c r="A235" s="54"/>
      <c r="B235" s="14"/>
      <c r="C235" s="165"/>
      <c r="D235" s="10"/>
      <c r="E235" s="10"/>
      <c r="F235" s="10"/>
      <c r="G235" s="10"/>
      <c r="H235" s="10"/>
      <c r="I235" s="10"/>
      <c r="J235" s="10"/>
      <c r="K235" s="62"/>
      <c r="L235" s="54"/>
      <c r="M235" s="14"/>
      <c r="N235" s="10"/>
      <c r="O235" s="62"/>
      <c r="P235" s="62"/>
      <c r="Q235" s="62"/>
      <c r="R235" s="62"/>
      <c r="S235" s="62"/>
      <c r="T235" s="62"/>
      <c r="U235" s="62"/>
      <c r="V235" s="62"/>
      <c r="W235" s="212"/>
      <c r="X235" s="54"/>
      <c r="Y235" s="14"/>
      <c r="Z235" s="212"/>
      <c r="AA235" s="62"/>
      <c r="AB235" s="62"/>
      <c r="AC235" s="62"/>
      <c r="AD235" s="62"/>
      <c r="AE235" s="62"/>
      <c r="AF235" s="62"/>
      <c r="AG235" s="62"/>
      <c r="AH235" s="62"/>
    </row>
    <row r="236" spans="1:34" x14ac:dyDescent="0.2">
      <c r="A236" s="54"/>
      <c r="B236" s="14"/>
      <c r="C236" s="165"/>
      <c r="D236" s="10"/>
      <c r="E236" s="10"/>
      <c r="F236" s="10"/>
      <c r="G236" s="10"/>
      <c r="H236" s="10"/>
      <c r="I236" s="10"/>
      <c r="J236" s="10"/>
      <c r="K236" s="62"/>
      <c r="L236" s="54"/>
      <c r="M236" s="14"/>
      <c r="N236" s="10"/>
      <c r="O236" s="62"/>
      <c r="P236" s="62"/>
      <c r="Q236" s="62"/>
      <c r="R236" s="62"/>
      <c r="S236" s="62"/>
      <c r="T236" s="62"/>
      <c r="U236" s="62"/>
      <c r="V236" s="62"/>
      <c r="W236" s="212"/>
      <c r="X236" s="54"/>
      <c r="Y236" s="14"/>
      <c r="Z236" s="212"/>
      <c r="AA236" s="62"/>
      <c r="AB236" s="62"/>
      <c r="AC236" s="62"/>
      <c r="AD236" s="62"/>
      <c r="AE236" s="62"/>
      <c r="AF236" s="62"/>
      <c r="AG236" s="62"/>
      <c r="AH236" s="62"/>
    </row>
    <row r="237" spans="1:34" x14ac:dyDescent="0.2">
      <c r="A237" s="54"/>
      <c r="B237" s="14"/>
      <c r="C237" s="165"/>
      <c r="D237" s="10"/>
      <c r="E237" s="10"/>
      <c r="F237" s="10"/>
      <c r="G237" s="10"/>
      <c r="H237" s="10"/>
      <c r="I237" s="10"/>
      <c r="J237" s="10"/>
      <c r="K237" s="62"/>
      <c r="L237" s="54"/>
      <c r="M237" s="14"/>
      <c r="N237" s="10"/>
      <c r="O237" s="62"/>
      <c r="P237" s="62"/>
      <c r="Q237" s="62"/>
      <c r="R237" s="62"/>
      <c r="S237" s="62"/>
      <c r="T237" s="62"/>
      <c r="U237" s="62"/>
      <c r="V237" s="62"/>
      <c r="W237" s="212"/>
      <c r="X237" s="54"/>
      <c r="Y237" s="14"/>
      <c r="Z237" s="212"/>
      <c r="AA237" s="62"/>
      <c r="AB237" s="62"/>
      <c r="AC237" s="62"/>
      <c r="AD237" s="62"/>
      <c r="AE237" s="62"/>
      <c r="AF237" s="62"/>
      <c r="AG237" s="62"/>
      <c r="AH237" s="62"/>
    </row>
    <row r="238" spans="1:34" x14ac:dyDescent="0.2">
      <c r="A238" s="54"/>
      <c r="B238" s="14"/>
      <c r="C238" s="165"/>
      <c r="D238" s="10"/>
      <c r="E238" s="10"/>
      <c r="F238" s="10"/>
      <c r="G238" s="10"/>
      <c r="H238" s="10"/>
      <c r="I238" s="10"/>
      <c r="J238" s="10"/>
      <c r="K238" s="62"/>
      <c r="L238" s="54"/>
      <c r="M238" s="14"/>
      <c r="N238" s="10"/>
      <c r="O238" s="62"/>
      <c r="P238" s="62"/>
      <c r="Q238" s="62"/>
      <c r="R238" s="62"/>
      <c r="S238" s="62"/>
      <c r="T238" s="62"/>
      <c r="U238" s="62"/>
      <c r="V238" s="62"/>
      <c r="W238" s="212"/>
      <c r="X238" s="54"/>
      <c r="Y238" s="14"/>
      <c r="Z238" s="212"/>
      <c r="AA238" s="62"/>
      <c r="AB238" s="62"/>
      <c r="AC238" s="62"/>
      <c r="AD238" s="62"/>
      <c r="AE238" s="62"/>
      <c r="AF238" s="62"/>
      <c r="AG238" s="62"/>
      <c r="AH238" s="62"/>
    </row>
    <row r="239" spans="1:34" x14ac:dyDescent="0.2">
      <c r="A239" s="54"/>
      <c r="B239" s="14"/>
      <c r="C239" s="165"/>
      <c r="D239" s="10"/>
      <c r="E239" s="10"/>
      <c r="F239" s="10"/>
      <c r="G239" s="10"/>
      <c r="H239" s="10"/>
      <c r="I239" s="10"/>
      <c r="J239" s="10"/>
      <c r="K239" s="62"/>
      <c r="L239" s="54"/>
      <c r="M239" s="14"/>
      <c r="N239" s="10"/>
      <c r="O239" s="62"/>
      <c r="P239" s="62"/>
      <c r="Q239" s="62"/>
      <c r="R239" s="62"/>
      <c r="S239" s="62"/>
      <c r="T239" s="62"/>
      <c r="U239" s="62"/>
      <c r="V239" s="62"/>
      <c r="W239" s="212"/>
      <c r="X239" s="54"/>
      <c r="Y239" s="14"/>
      <c r="Z239" s="212"/>
      <c r="AA239" s="62"/>
      <c r="AB239" s="62"/>
      <c r="AC239" s="62"/>
      <c r="AD239" s="62"/>
      <c r="AE239" s="62"/>
      <c r="AF239" s="62"/>
      <c r="AG239" s="62"/>
      <c r="AH239" s="62"/>
    </row>
    <row r="240" spans="1:34" x14ac:dyDescent="0.2">
      <c r="A240" s="54"/>
      <c r="B240" s="14"/>
      <c r="C240" s="165"/>
      <c r="D240" s="10"/>
      <c r="E240" s="10"/>
      <c r="F240" s="10"/>
      <c r="G240" s="10"/>
      <c r="H240" s="10"/>
      <c r="I240" s="10"/>
      <c r="J240" s="10"/>
      <c r="K240" s="62"/>
      <c r="L240" s="54"/>
      <c r="M240" s="14"/>
      <c r="N240" s="10"/>
      <c r="O240" s="62"/>
      <c r="P240" s="62"/>
      <c r="Q240" s="62"/>
      <c r="R240" s="62"/>
      <c r="S240" s="62"/>
      <c r="T240" s="62"/>
      <c r="U240" s="62"/>
      <c r="V240" s="62"/>
      <c r="W240" s="212"/>
      <c r="X240" s="54"/>
      <c r="Y240" s="14"/>
      <c r="Z240" s="212"/>
      <c r="AA240" s="62"/>
      <c r="AB240" s="62"/>
      <c r="AC240" s="62"/>
      <c r="AD240" s="62"/>
      <c r="AE240" s="62"/>
      <c r="AF240" s="62"/>
      <c r="AG240" s="62"/>
      <c r="AH240" s="62"/>
    </row>
    <row r="241" spans="1:34" x14ac:dyDescent="0.2">
      <c r="A241" s="54"/>
      <c r="B241" s="14"/>
      <c r="C241" s="165"/>
      <c r="D241" s="10"/>
      <c r="E241" s="10"/>
      <c r="F241" s="10"/>
      <c r="G241" s="10"/>
      <c r="H241" s="10"/>
      <c r="I241" s="10"/>
      <c r="J241" s="10"/>
      <c r="K241" s="62"/>
      <c r="L241" s="54"/>
      <c r="M241" s="14"/>
      <c r="N241" s="10"/>
      <c r="O241" s="62"/>
      <c r="P241" s="62"/>
      <c r="Q241" s="62"/>
      <c r="R241" s="62"/>
      <c r="S241" s="62"/>
      <c r="T241" s="62"/>
      <c r="U241" s="62"/>
      <c r="V241" s="62"/>
      <c r="W241" s="212"/>
      <c r="X241" s="54"/>
      <c r="Y241" s="14"/>
      <c r="Z241" s="212"/>
      <c r="AA241" s="62"/>
      <c r="AB241" s="62"/>
      <c r="AC241" s="62"/>
      <c r="AD241" s="62"/>
      <c r="AE241" s="62"/>
      <c r="AF241" s="62"/>
      <c r="AG241" s="62"/>
      <c r="AH241" s="62"/>
    </row>
    <row r="242" spans="1:34" x14ac:dyDescent="0.2">
      <c r="A242" s="54"/>
      <c r="B242" s="14"/>
      <c r="C242" s="165"/>
      <c r="D242" s="10"/>
      <c r="E242" s="10"/>
      <c r="F242" s="10"/>
      <c r="G242" s="10"/>
      <c r="H242" s="10"/>
      <c r="I242" s="10"/>
      <c r="J242" s="10"/>
      <c r="K242" s="62"/>
      <c r="L242" s="54"/>
      <c r="M242" s="14"/>
      <c r="N242" s="10"/>
      <c r="O242" s="62"/>
      <c r="P242" s="62"/>
      <c r="Q242" s="62"/>
      <c r="R242" s="62"/>
      <c r="S242" s="62"/>
      <c r="T242" s="62"/>
      <c r="U242" s="62"/>
      <c r="V242" s="62"/>
      <c r="W242" s="212"/>
      <c r="X242" s="54"/>
      <c r="Y242" s="14"/>
      <c r="Z242" s="212"/>
      <c r="AA242" s="62"/>
      <c r="AB242" s="62"/>
      <c r="AC242" s="62"/>
      <c r="AD242" s="62"/>
      <c r="AE242" s="62"/>
      <c r="AF242" s="62"/>
      <c r="AG242" s="62"/>
      <c r="AH242" s="62"/>
    </row>
    <row r="243" spans="1:34" x14ac:dyDescent="0.2">
      <c r="A243" s="54"/>
      <c r="B243" s="14"/>
      <c r="C243" s="165"/>
      <c r="D243" s="10"/>
      <c r="E243" s="10"/>
      <c r="F243" s="10"/>
      <c r="G243" s="10"/>
      <c r="H243" s="10"/>
      <c r="I243" s="10"/>
      <c r="J243" s="10"/>
      <c r="K243" s="62"/>
      <c r="L243" s="54"/>
      <c r="M243" s="14"/>
      <c r="N243" s="10"/>
      <c r="O243" s="62"/>
      <c r="P243" s="62"/>
      <c r="Q243" s="62"/>
      <c r="R243" s="62"/>
      <c r="S243" s="62"/>
      <c r="T243" s="62"/>
      <c r="U243" s="62"/>
      <c r="V243" s="62"/>
      <c r="W243" s="212"/>
      <c r="X243" s="54"/>
      <c r="Y243" s="14"/>
      <c r="Z243" s="212"/>
      <c r="AA243" s="62"/>
      <c r="AB243" s="62"/>
      <c r="AC243" s="62"/>
      <c r="AD243" s="62"/>
      <c r="AE243" s="62"/>
      <c r="AF243" s="62"/>
      <c r="AG243" s="62"/>
      <c r="AH243" s="62"/>
    </row>
    <row r="244" spans="1:34" x14ac:dyDescent="0.2">
      <c r="A244" s="54"/>
      <c r="B244" s="14"/>
      <c r="C244" s="165"/>
      <c r="D244" s="10"/>
      <c r="E244" s="10"/>
      <c r="F244" s="10"/>
      <c r="G244" s="10"/>
      <c r="H244" s="10"/>
      <c r="I244" s="10"/>
      <c r="J244" s="10"/>
      <c r="K244" s="62"/>
      <c r="L244" s="54"/>
      <c r="M244" s="14"/>
      <c r="N244" s="10"/>
      <c r="O244" s="62"/>
      <c r="P244" s="62"/>
      <c r="Q244" s="62"/>
      <c r="R244" s="62"/>
      <c r="S244" s="62"/>
      <c r="T244" s="62"/>
      <c r="U244" s="62"/>
      <c r="V244" s="62"/>
      <c r="W244" s="212"/>
      <c r="X244" s="54"/>
      <c r="Y244" s="14"/>
      <c r="Z244" s="212"/>
      <c r="AA244" s="62"/>
      <c r="AB244" s="62"/>
      <c r="AC244" s="62"/>
      <c r="AD244" s="62"/>
      <c r="AE244" s="62"/>
      <c r="AF244" s="62"/>
      <c r="AG244" s="62"/>
      <c r="AH244" s="62"/>
    </row>
    <row r="245" spans="1:34" x14ac:dyDescent="0.2">
      <c r="A245" s="54"/>
      <c r="B245" s="14"/>
      <c r="C245" s="165"/>
      <c r="D245" s="10"/>
      <c r="E245" s="10"/>
      <c r="F245" s="10"/>
      <c r="G245" s="10"/>
      <c r="H245" s="10"/>
      <c r="I245" s="10"/>
      <c r="J245" s="10"/>
      <c r="K245" s="62"/>
      <c r="L245" s="54"/>
      <c r="M245" s="14"/>
      <c r="N245" s="10"/>
      <c r="O245" s="62"/>
      <c r="P245" s="62"/>
      <c r="Q245" s="62"/>
      <c r="R245" s="62"/>
      <c r="S245" s="62"/>
      <c r="T245" s="62"/>
      <c r="U245" s="62"/>
      <c r="V245" s="62"/>
      <c r="W245" s="212"/>
      <c r="X245" s="54"/>
      <c r="Y245" s="14"/>
      <c r="Z245" s="212"/>
      <c r="AA245" s="62"/>
      <c r="AB245" s="62"/>
      <c r="AC245" s="62"/>
      <c r="AD245" s="62"/>
      <c r="AE245" s="62"/>
      <c r="AF245" s="62"/>
      <c r="AG245" s="62"/>
      <c r="AH245" s="62"/>
    </row>
    <row r="246" spans="1:34" x14ac:dyDescent="0.2">
      <c r="A246" s="54"/>
      <c r="B246" s="14"/>
      <c r="C246" s="165"/>
      <c r="D246" s="10"/>
      <c r="E246" s="10"/>
      <c r="F246" s="10"/>
      <c r="G246" s="10"/>
      <c r="H246" s="10"/>
      <c r="I246" s="10"/>
      <c r="J246" s="10"/>
      <c r="K246" s="62"/>
      <c r="L246" s="54"/>
      <c r="M246" s="14"/>
      <c r="N246" s="10"/>
      <c r="O246" s="62"/>
      <c r="P246" s="62"/>
      <c r="Q246" s="62"/>
      <c r="R246" s="62"/>
      <c r="S246" s="62"/>
      <c r="T246" s="62"/>
      <c r="U246" s="62"/>
      <c r="V246" s="62"/>
      <c r="W246" s="212"/>
      <c r="X246" s="54"/>
      <c r="Y246" s="14"/>
      <c r="Z246" s="212"/>
      <c r="AA246" s="62"/>
      <c r="AB246" s="62"/>
      <c r="AC246" s="62"/>
      <c r="AD246" s="62"/>
      <c r="AE246" s="62"/>
      <c r="AF246" s="62"/>
      <c r="AG246" s="62"/>
      <c r="AH246" s="62"/>
    </row>
    <row r="247" spans="1:34" x14ac:dyDescent="0.2">
      <c r="A247" s="54"/>
      <c r="B247" s="14"/>
      <c r="C247" s="165"/>
      <c r="D247" s="10"/>
      <c r="E247" s="10"/>
      <c r="F247" s="10"/>
      <c r="G247" s="10"/>
      <c r="H247" s="10"/>
      <c r="I247" s="10"/>
      <c r="J247" s="10"/>
      <c r="K247" s="62"/>
      <c r="L247" s="54"/>
      <c r="M247" s="14"/>
      <c r="N247" s="10"/>
      <c r="O247" s="62"/>
      <c r="P247" s="62"/>
      <c r="Q247" s="62"/>
      <c r="R247" s="62"/>
      <c r="S247" s="62"/>
      <c r="T247" s="62"/>
      <c r="U247" s="62"/>
      <c r="V247" s="62"/>
      <c r="W247" s="212"/>
      <c r="X247" s="54"/>
      <c r="Y247" s="14"/>
      <c r="Z247" s="212"/>
      <c r="AA247" s="62"/>
      <c r="AB247" s="62"/>
      <c r="AC247" s="62"/>
      <c r="AD247" s="62"/>
      <c r="AE247" s="62"/>
      <c r="AF247" s="62"/>
      <c r="AG247" s="62"/>
      <c r="AH247" s="62"/>
    </row>
    <row r="248" spans="1:34" x14ac:dyDescent="0.2">
      <c r="A248" s="54"/>
      <c r="B248" s="14"/>
      <c r="C248" s="165"/>
      <c r="D248" s="10"/>
      <c r="E248" s="10"/>
      <c r="F248" s="10"/>
      <c r="G248" s="10"/>
      <c r="H248" s="10"/>
      <c r="I248" s="10"/>
      <c r="J248" s="10"/>
      <c r="K248" s="62"/>
      <c r="L248" s="54"/>
      <c r="M248" s="14"/>
      <c r="N248" s="10"/>
      <c r="O248" s="62"/>
      <c r="P248" s="62"/>
      <c r="Q248" s="62"/>
      <c r="R248" s="62"/>
      <c r="S248" s="62"/>
      <c r="T248" s="62"/>
      <c r="U248" s="62"/>
      <c r="V248" s="62"/>
      <c r="W248" s="212"/>
      <c r="X248" s="54"/>
      <c r="Y248" s="14"/>
      <c r="Z248" s="212"/>
      <c r="AA248" s="62"/>
      <c r="AB248" s="62"/>
      <c r="AC248" s="62"/>
      <c r="AD248" s="62"/>
      <c r="AE248" s="62"/>
      <c r="AF248" s="62"/>
      <c r="AG248" s="62"/>
      <c r="AH248" s="62"/>
    </row>
    <row r="249" spans="1:34" x14ac:dyDescent="0.2">
      <c r="A249" s="54"/>
      <c r="B249" s="14"/>
      <c r="C249" s="165"/>
      <c r="D249" s="10"/>
      <c r="E249" s="10"/>
      <c r="F249" s="10"/>
      <c r="G249" s="10"/>
      <c r="H249" s="10"/>
      <c r="I249" s="10"/>
      <c r="J249" s="10"/>
      <c r="K249" s="62"/>
      <c r="L249" s="54"/>
      <c r="M249" s="14"/>
      <c r="N249" s="10"/>
      <c r="O249" s="62"/>
      <c r="P249" s="62"/>
      <c r="Q249" s="62"/>
      <c r="R249" s="62"/>
      <c r="S249" s="62"/>
      <c r="T249" s="62"/>
      <c r="U249" s="62"/>
      <c r="V249" s="62"/>
      <c r="W249" s="212"/>
      <c r="X249" s="54"/>
      <c r="Y249" s="14"/>
      <c r="Z249" s="212"/>
      <c r="AA249" s="62"/>
      <c r="AB249" s="62"/>
      <c r="AC249" s="62"/>
      <c r="AD249" s="62"/>
      <c r="AE249" s="62"/>
      <c r="AF249" s="62"/>
      <c r="AG249" s="62"/>
      <c r="AH249" s="62"/>
    </row>
    <row r="250" spans="1:34" x14ac:dyDescent="0.2">
      <c r="A250" s="54"/>
      <c r="B250" s="14"/>
      <c r="C250" s="165"/>
      <c r="D250" s="10"/>
      <c r="E250" s="10"/>
      <c r="F250" s="10"/>
      <c r="G250" s="10"/>
      <c r="H250" s="10"/>
      <c r="I250" s="10"/>
      <c r="J250" s="10"/>
      <c r="K250" s="62"/>
      <c r="L250" s="54"/>
      <c r="M250" s="14"/>
      <c r="N250" s="10"/>
      <c r="O250" s="62"/>
      <c r="P250" s="62"/>
      <c r="Q250" s="62"/>
      <c r="R250" s="62"/>
      <c r="S250" s="62"/>
      <c r="T250" s="62"/>
      <c r="U250" s="62"/>
      <c r="V250" s="62"/>
      <c r="W250" s="212"/>
      <c r="X250" s="54"/>
      <c r="Y250" s="14"/>
      <c r="Z250" s="212"/>
      <c r="AA250" s="62"/>
      <c r="AB250" s="62"/>
      <c r="AC250" s="62"/>
      <c r="AD250" s="62"/>
      <c r="AE250" s="62"/>
      <c r="AF250" s="62"/>
      <c r="AG250" s="62"/>
      <c r="AH250" s="62"/>
    </row>
    <row r="251" spans="1:34" x14ac:dyDescent="0.2">
      <c r="A251" s="54"/>
      <c r="B251" s="14"/>
      <c r="C251" s="165"/>
      <c r="D251" s="10"/>
      <c r="E251" s="10"/>
      <c r="F251" s="10"/>
      <c r="G251" s="10"/>
      <c r="H251" s="10"/>
      <c r="I251" s="10"/>
      <c r="J251" s="10"/>
      <c r="K251" s="62"/>
      <c r="L251" s="54"/>
      <c r="M251" s="14"/>
      <c r="N251" s="10"/>
      <c r="O251" s="62"/>
      <c r="P251" s="62"/>
      <c r="Q251" s="62"/>
      <c r="R251" s="62"/>
      <c r="S251" s="62"/>
      <c r="T251" s="62"/>
      <c r="U251" s="62"/>
      <c r="V251" s="62"/>
      <c r="W251" s="212"/>
      <c r="X251" s="54"/>
      <c r="Y251" s="14"/>
      <c r="Z251" s="212"/>
      <c r="AA251" s="62"/>
      <c r="AB251" s="62"/>
      <c r="AC251" s="62"/>
      <c r="AD251" s="62"/>
      <c r="AE251" s="62"/>
      <c r="AF251" s="62"/>
      <c r="AG251" s="62"/>
      <c r="AH251" s="62"/>
    </row>
    <row r="252" spans="1:34" x14ac:dyDescent="0.2">
      <c r="A252" s="54"/>
      <c r="B252" s="14"/>
      <c r="C252" s="165"/>
      <c r="D252" s="10"/>
      <c r="E252" s="10"/>
      <c r="F252" s="10"/>
      <c r="G252" s="10"/>
      <c r="H252" s="10"/>
      <c r="I252" s="10"/>
      <c r="J252" s="10"/>
      <c r="K252" s="62"/>
      <c r="L252" s="54"/>
      <c r="M252" s="14"/>
      <c r="N252" s="10"/>
      <c r="O252" s="62"/>
      <c r="P252" s="62"/>
      <c r="Q252" s="62"/>
      <c r="R252" s="62"/>
      <c r="S252" s="62"/>
      <c r="T252" s="62"/>
      <c r="U252" s="62"/>
      <c r="V252" s="62"/>
      <c r="W252" s="212"/>
      <c r="X252" s="54"/>
      <c r="Y252" s="14"/>
      <c r="Z252" s="212"/>
      <c r="AA252" s="62"/>
      <c r="AB252" s="62"/>
      <c r="AC252" s="62"/>
      <c r="AD252" s="62"/>
      <c r="AE252" s="62"/>
      <c r="AF252" s="62"/>
      <c r="AG252" s="62"/>
      <c r="AH252" s="62"/>
    </row>
    <row r="253" spans="1:34" x14ac:dyDescent="0.2">
      <c r="A253" s="54"/>
      <c r="B253" s="14"/>
      <c r="C253" s="165"/>
      <c r="D253" s="10"/>
      <c r="E253" s="10"/>
      <c r="F253" s="10"/>
      <c r="G253" s="10"/>
      <c r="H253" s="10"/>
      <c r="I253" s="10"/>
      <c r="J253" s="10"/>
      <c r="K253" s="62"/>
      <c r="L253" s="54"/>
      <c r="M253" s="14"/>
      <c r="N253" s="10"/>
      <c r="O253" s="62"/>
      <c r="P253" s="62"/>
      <c r="Q253" s="62"/>
      <c r="R253" s="62"/>
      <c r="S253" s="62"/>
      <c r="T253" s="62"/>
      <c r="U253" s="62"/>
      <c r="V253" s="62"/>
      <c r="W253" s="212"/>
      <c r="X253" s="54"/>
      <c r="Y253" s="14"/>
      <c r="Z253" s="212"/>
      <c r="AA253" s="62"/>
      <c r="AB253" s="62"/>
      <c r="AC253" s="62"/>
      <c r="AD253" s="62"/>
      <c r="AE253" s="62"/>
      <c r="AF253" s="62"/>
      <c r="AG253" s="62"/>
      <c r="AH253" s="62"/>
    </row>
    <row r="254" spans="1:34" x14ac:dyDescent="0.2">
      <c r="A254" s="54"/>
      <c r="B254" s="14"/>
      <c r="C254" s="165"/>
      <c r="D254" s="10"/>
      <c r="E254" s="10"/>
      <c r="F254" s="10"/>
      <c r="G254" s="10"/>
      <c r="H254" s="10"/>
      <c r="I254" s="10"/>
      <c r="J254" s="10"/>
      <c r="K254" s="62"/>
      <c r="L254" s="54"/>
      <c r="M254" s="14"/>
      <c r="N254" s="10"/>
      <c r="O254" s="62"/>
      <c r="P254" s="62"/>
      <c r="Q254" s="62"/>
      <c r="R254" s="62"/>
      <c r="S254" s="62"/>
      <c r="T254" s="62"/>
      <c r="U254" s="62"/>
      <c r="V254" s="62"/>
      <c r="W254" s="212"/>
      <c r="X254" s="54"/>
      <c r="Y254" s="14"/>
      <c r="Z254" s="212"/>
      <c r="AA254" s="62"/>
      <c r="AB254" s="62"/>
      <c r="AC254" s="62"/>
      <c r="AD254" s="62"/>
      <c r="AE254" s="62"/>
      <c r="AF254" s="62"/>
      <c r="AG254" s="62"/>
      <c r="AH254" s="62"/>
    </row>
    <row r="255" spans="1:34" x14ac:dyDescent="0.2">
      <c r="A255" s="54"/>
      <c r="B255" s="14"/>
      <c r="C255" s="165"/>
      <c r="D255" s="10"/>
      <c r="E255" s="10"/>
      <c r="F255" s="10"/>
      <c r="G255" s="10"/>
      <c r="H255" s="10"/>
      <c r="I255" s="10"/>
      <c r="J255" s="10"/>
      <c r="K255" s="62"/>
      <c r="L255" s="54"/>
      <c r="M255" s="14"/>
      <c r="N255" s="10"/>
      <c r="O255" s="62"/>
      <c r="P255" s="62"/>
      <c r="Q255" s="62"/>
      <c r="R255" s="62"/>
      <c r="S255" s="62"/>
      <c r="T255" s="62"/>
      <c r="U255" s="62"/>
      <c r="V255" s="62"/>
      <c r="W255" s="212"/>
      <c r="X255" s="54"/>
      <c r="Y255" s="14"/>
      <c r="Z255" s="212"/>
      <c r="AA255" s="62"/>
      <c r="AB255" s="62"/>
      <c r="AC255" s="62"/>
      <c r="AD255" s="62"/>
      <c r="AE255" s="62"/>
      <c r="AF255" s="62"/>
      <c r="AG255" s="62"/>
      <c r="AH255" s="62"/>
    </row>
    <row r="256" spans="1:34" x14ac:dyDescent="0.2">
      <c r="A256" s="54"/>
      <c r="B256" s="14"/>
      <c r="C256" s="165"/>
      <c r="D256" s="10"/>
      <c r="E256" s="10"/>
      <c r="F256" s="10"/>
      <c r="G256" s="10"/>
      <c r="H256" s="10"/>
      <c r="I256" s="10"/>
      <c r="J256" s="10"/>
      <c r="K256" s="62"/>
      <c r="L256" s="54"/>
      <c r="M256" s="14"/>
      <c r="N256" s="10"/>
      <c r="O256" s="62"/>
      <c r="P256" s="62"/>
      <c r="Q256" s="62"/>
      <c r="R256" s="62"/>
      <c r="S256" s="62"/>
      <c r="T256" s="62"/>
      <c r="U256" s="62"/>
      <c r="V256" s="62"/>
      <c r="W256" s="212"/>
      <c r="X256" s="54"/>
      <c r="Y256" s="14"/>
      <c r="Z256" s="212"/>
      <c r="AA256" s="62"/>
      <c r="AB256" s="62"/>
      <c r="AC256" s="62"/>
      <c r="AD256" s="62"/>
      <c r="AE256" s="62"/>
      <c r="AF256" s="62"/>
      <c r="AG256" s="62"/>
      <c r="AH256" s="62"/>
    </row>
    <row r="257" spans="1:34" x14ac:dyDescent="0.2">
      <c r="A257" s="54"/>
      <c r="B257" s="14"/>
      <c r="C257" s="165"/>
      <c r="D257" s="10"/>
      <c r="E257" s="10"/>
      <c r="F257" s="10"/>
      <c r="G257" s="10"/>
      <c r="H257" s="10"/>
      <c r="I257" s="10"/>
      <c r="J257" s="10"/>
      <c r="K257" s="62"/>
      <c r="L257" s="54"/>
      <c r="M257" s="14"/>
      <c r="N257" s="10"/>
      <c r="O257" s="62"/>
      <c r="P257" s="62"/>
      <c r="Q257" s="62"/>
      <c r="R257" s="62"/>
      <c r="S257" s="62"/>
      <c r="T257" s="62"/>
      <c r="U257" s="62"/>
      <c r="V257" s="62"/>
      <c r="W257" s="212"/>
      <c r="X257" s="54"/>
      <c r="Y257" s="14"/>
      <c r="Z257" s="212"/>
      <c r="AA257" s="62"/>
      <c r="AB257" s="62"/>
      <c r="AC257" s="62"/>
      <c r="AD257" s="62"/>
      <c r="AE257" s="62"/>
      <c r="AF257" s="62"/>
      <c r="AG257" s="62"/>
      <c r="AH257" s="62"/>
    </row>
    <row r="258" spans="1:34" x14ac:dyDescent="0.2">
      <c r="A258" s="54"/>
      <c r="B258" s="14"/>
      <c r="C258" s="165"/>
      <c r="D258" s="10"/>
      <c r="E258" s="10"/>
      <c r="F258" s="10"/>
      <c r="G258" s="10"/>
      <c r="H258" s="10"/>
      <c r="I258" s="10"/>
      <c r="J258" s="10"/>
      <c r="K258" s="62"/>
      <c r="L258" s="54"/>
      <c r="M258" s="14"/>
      <c r="N258" s="10"/>
      <c r="O258" s="62"/>
      <c r="P258" s="62"/>
      <c r="Q258" s="62"/>
      <c r="R258" s="62"/>
      <c r="S258" s="62"/>
      <c r="T258" s="62"/>
      <c r="U258" s="62"/>
      <c r="V258" s="62"/>
      <c r="W258" s="212"/>
      <c r="X258" s="54"/>
      <c r="Y258" s="14"/>
      <c r="Z258" s="212"/>
      <c r="AA258" s="62"/>
      <c r="AB258" s="62"/>
      <c r="AC258" s="62"/>
      <c r="AD258" s="62"/>
      <c r="AE258" s="62"/>
      <c r="AF258" s="62"/>
      <c r="AG258" s="62"/>
      <c r="AH258" s="62"/>
    </row>
    <row r="259" spans="1:34" x14ac:dyDescent="0.2">
      <c r="A259" s="54"/>
      <c r="B259" s="14"/>
      <c r="C259" s="165"/>
      <c r="D259" s="10"/>
      <c r="E259" s="10"/>
      <c r="F259" s="10"/>
      <c r="G259" s="10"/>
      <c r="H259" s="10"/>
      <c r="I259" s="10"/>
      <c r="J259" s="10"/>
      <c r="K259" s="62"/>
      <c r="L259" s="54"/>
      <c r="M259" s="14"/>
      <c r="N259" s="10"/>
      <c r="O259" s="62"/>
      <c r="P259" s="62"/>
      <c r="Q259" s="62"/>
      <c r="R259" s="62"/>
      <c r="S259" s="62"/>
      <c r="T259" s="62"/>
      <c r="U259" s="62"/>
      <c r="V259" s="62"/>
      <c r="W259" s="212"/>
      <c r="X259" s="54"/>
      <c r="Y259" s="14"/>
      <c r="Z259" s="212"/>
      <c r="AA259" s="62"/>
      <c r="AB259" s="62"/>
      <c r="AC259" s="62"/>
      <c r="AD259" s="62"/>
      <c r="AE259" s="62"/>
      <c r="AF259" s="62"/>
      <c r="AG259" s="62"/>
      <c r="AH259" s="62"/>
    </row>
    <row r="260" spans="1:34" x14ac:dyDescent="0.2">
      <c r="A260" s="54"/>
      <c r="B260" s="14"/>
      <c r="C260" s="165"/>
      <c r="D260" s="10"/>
      <c r="E260" s="10"/>
      <c r="F260" s="10"/>
      <c r="G260" s="10"/>
      <c r="H260" s="10"/>
      <c r="I260" s="10"/>
      <c r="J260" s="10"/>
      <c r="K260" s="62"/>
      <c r="L260" s="54"/>
      <c r="M260" s="14"/>
      <c r="N260" s="10"/>
      <c r="O260" s="62"/>
      <c r="P260" s="62"/>
      <c r="Q260" s="62"/>
      <c r="R260" s="62"/>
      <c r="S260" s="62"/>
      <c r="T260" s="62"/>
      <c r="U260" s="62"/>
      <c r="V260" s="62"/>
      <c r="W260" s="212"/>
      <c r="X260" s="54"/>
      <c r="Y260" s="14"/>
      <c r="Z260" s="212"/>
      <c r="AA260" s="62"/>
      <c r="AB260" s="62"/>
      <c r="AC260" s="62"/>
      <c r="AD260" s="62"/>
      <c r="AE260" s="62"/>
      <c r="AF260" s="62"/>
      <c r="AG260" s="62"/>
      <c r="AH260" s="62"/>
    </row>
    <row r="261" spans="1:34" x14ac:dyDescent="0.2">
      <c r="A261" s="54"/>
      <c r="B261" s="14"/>
      <c r="C261" s="165"/>
      <c r="D261" s="10"/>
      <c r="E261" s="10"/>
      <c r="F261" s="10"/>
      <c r="G261" s="10"/>
      <c r="H261" s="10"/>
      <c r="I261" s="10"/>
      <c r="J261" s="10"/>
      <c r="K261" s="62"/>
      <c r="L261" s="54"/>
      <c r="M261" s="14"/>
      <c r="N261" s="10"/>
      <c r="O261" s="62"/>
      <c r="P261" s="62"/>
      <c r="Q261" s="62"/>
      <c r="R261" s="62"/>
      <c r="S261" s="62"/>
      <c r="T261" s="62"/>
      <c r="U261" s="62"/>
      <c r="V261" s="62"/>
      <c r="W261" s="212"/>
      <c r="X261" s="54"/>
      <c r="Y261" s="14"/>
      <c r="Z261" s="212"/>
      <c r="AA261" s="62"/>
      <c r="AB261" s="62"/>
      <c r="AC261" s="62"/>
      <c r="AD261" s="62"/>
      <c r="AE261" s="62"/>
      <c r="AF261" s="62"/>
      <c r="AG261" s="62"/>
      <c r="AH261" s="62"/>
    </row>
    <row r="262" spans="1:34" x14ac:dyDescent="0.2">
      <c r="A262" s="54"/>
      <c r="B262" s="14"/>
      <c r="C262" s="165"/>
      <c r="D262" s="10"/>
      <c r="E262" s="10"/>
      <c r="F262" s="10"/>
      <c r="G262" s="10"/>
      <c r="H262" s="10"/>
      <c r="I262" s="10"/>
      <c r="J262" s="10"/>
      <c r="K262" s="62"/>
      <c r="L262" s="54"/>
      <c r="M262" s="14"/>
      <c r="N262" s="10"/>
      <c r="O262" s="62"/>
      <c r="P262" s="62"/>
      <c r="Q262" s="62"/>
      <c r="R262" s="62"/>
      <c r="S262" s="62"/>
      <c r="T262" s="62"/>
      <c r="U262" s="62"/>
      <c r="V262" s="62"/>
      <c r="W262" s="212"/>
      <c r="X262" s="54"/>
      <c r="Y262" s="14"/>
      <c r="Z262" s="212"/>
      <c r="AA262" s="62"/>
      <c r="AB262" s="62"/>
      <c r="AC262" s="62"/>
      <c r="AD262" s="62"/>
      <c r="AE262" s="62"/>
      <c r="AF262" s="62"/>
      <c r="AG262" s="62"/>
      <c r="AH262" s="62"/>
    </row>
    <row r="263" spans="1:34" x14ac:dyDescent="0.2">
      <c r="A263" s="54"/>
      <c r="B263" s="14"/>
      <c r="C263" s="165"/>
      <c r="D263" s="10"/>
      <c r="E263" s="10"/>
      <c r="F263" s="10"/>
      <c r="G263" s="10"/>
      <c r="H263" s="10"/>
      <c r="I263" s="10"/>
      <c r="J263" s="10"/>
      <c r="K263" s="62"/>
      <c r="L263" s="54"/>
      <c r="M263" s="14"/>
      <c r="N263" s="10"/>
      <c r="O263" s="62"/>
      <c r="P263" s="62"/>
      <c r="Q263" s="62"/>
      <c r="R263" s="62"/>
      <c r="S263" s="62"/>
      <c r="T263" s="62"/>
      <c r="U263" s="62"/>
      <c r="V263" s="62"/>
      <c r="W263" s="212"/>
      <c r="X263" s="54"/>
      <c r="Y263" s="14"/>
      <c r="Z263" s="212"/>
      <c r="AA263" s="62"/>
      <c r="AB263" s="62"/>
      <c r="AC263" s="62"/>
      <c r="AD263" s="62"/>
      <c r="AE263" s="62"/>
      <c r="AF263" s="62"/>
      <c r="AG263" s="62"/>
      <c r="AH263" s="62"/>
    </row>
    <row r="264" spans="1:34" x14ac:dyDescent="0.2">
      <c r="A264" s="54"/>
      <c r="B264" s="14"/>
      <c r="C264" s="165"/>
      <c r="D264" s="10"/>
      <c r="E264" s="10"/>
      <c r="F264" s="10"/>
      <c r="G264" s="10"/>
      <c r="H264" s="10"/>
      <c r="I264" s="10"/>
      <c r="J264" s="10"/>
      <c r="K264" s="62"/>
      <c r="L264" s="54"/>
      <c r="M264" s="14"/>
      <c r="N264" s="10"/>
      <c r="O264" s="62"/>
      <c r="P264" s="62"/>
      <c r="Q264" s="62"/>
      <c r="R264" s="62"/>
      <c r="S264" s="62"/>
      <c r="T264" s="62"/>
      <c r="U264" s="62"/>
      <c r="V264" s="62"/>
      <c r="W264" s="212"/>
      <c r="X264" s="54"/>
      <c r="Y264" s="14"/>
      <c r="Z264" s="212"/>
      <c r="AA264" s="62"/>
      <c r="AB264" s="62"/>
      <c r="AC264" s="62"/>
      <c r="AD264" s="62"/>
      <c r="AE264" s="62"/>
      <c r="AF264" s="62"/>
      <c r="AG264" s="62"/>
      <c r="AH264" s="62"/>
    </row>
    <row r="265" spans="1:34" x14ac:dyDescent="0.2">
      <c r="A265" s="54"/>
      <c r="B265" s="14"/>
      <c r="C265" s="165"/>
      <c r="D265" s="10"/>
      <c r="E265" s="10"/>
      <c r="F265" s="10"/>
      <c r="G265" s="10"/>
      <c r="H265" s="10"/>
      <c r="I265" s="10"/>
      <c r="J265" s="10"/>
      <c r="K265" s="62"/>
      <c r="L265" s="54"/>
      <c r="M265" s="14"/>
      <c r="N265" s="10"/>
      <c r="O265" s="62"/>
      <c r="P265" s="62"/>
      <c r="Q265" s="62"/>
      <c r="R265" s="62"/>
      <c r="S265" s="62"/>
      <c r="T265" s="62"/>
      <c r="U265" s="62"/>
      <c r="V265" s="62"/>
      <c r="W265" s="212"/>
      <c r="X265" s="54"/>
      <c r="Y265" s="14"/>
      <c r="Z265" s="212"/>
      <c r="AA265" s="62"/>
      <c r="AB265" s="62"/>
      <c r="AC265" s="62"/>
      <c r="AD265" s="62"/>
      <c r="AE265" s="62"/>
      <c r="AF265" s="62"/>
      <c r="AG265" s="62"/>
      <c r="AH265" s="62"/>
    </row>
    <row r="266" spans="1:34" x14ac:dyDescent="0.2">
      <c r="A266" s="54"/>
      <c r="B266" s="14"/>
      <c r="C266" s="165"/>
      <c r="D266" s="10"/>
      <c r="E266" s="10"/>
      <c r="F266" s="10"/>
      <c r="G266" s="10"/>
      <c r="H266" s="10"/>
      <c r="I266" s="10"/>
      <c r="J266" s="10"/>
      <c r="K266" s="62"/>
      <c r="L266" s="54"/>
      <c r="M266" s="14"/>
      <c r="N266" s="10"/>
      <c r="O266" s="62"/>
      <c r="P266" s="62"/>
      <c r="Q266" s="62"/>
      <c r="R266" s="62"/>
      <c r="S266" s="62"/>
      <c r="T266" s="62"/>
      <c r="U266" s="62"/>
      <c r="V266" s="62"/>
      <c r="W266" s="212"/>
      <c r="X266" s="54"/>
      <c r="Y266" s="14"/>
      <c r="Z266" s="212"/>
      <c r="AA266" s="62"/>
      <c r="AB266" s="62"/>
      <c r="AC266" s="62"/>
      <c r="AD266" s="62"/>
      <c r="AE266" s="62"/>
      <c r="AF266" s="62"/>
      <c r="AG266" s="62"/>
      <c r="AH266" s="62"/>
    </row>
    <row r="267" spans="1:34" x14ac:dyDescent="0.2">
      <c r="A267" s="54"/>
      <c r="B267" s="14"/>
      <c r="C267" s="165"/>
      <c r="D267" s="10"/>
      <c r="E267" s="10"/>
      <c r="F267" s="10"/>
      <c r="G267" s="10"/>
      <c r="H267" s="10"/>
      <c r="I267" s="10"/>
      <c r="J267" s="10"/>
      <c r="K267" s="62"/>
      <c r="L267" s="54"/>
      <c r="M267" s="14"/>
      <c r="N267" s="10"/>
      <c r="O267" s="62"/>
      <c r="P267" s="62"/>
      <c r="Q267" s="62"/>
      <c r="R267" s="62"/>
      <c r="S267" s="62"/>
      <c r="T267" s="62"/>
      <c r="U267" s="62"/>
      <c r="V267" s="62"/>
      <c r="W267" s="212"/>
      <c r="X267" s="54"/>
      <c r="Y267" s="14"/>
      <c r="Z267" s="212"/>
      <c r="AA267" s="62"/>
      <c r="AB267" s="62"/>
      <c r="AC267" s="62"/>
      <c r="AD267" s="62"/>
      <c r="AE267" s="62"/>
      <c r="AF267" s="62"/>
      <c r="AG267" s="62"/>
      <c r="AH267" s="62"/>
    </row>
    <row r="268" spans="1:34" x14ac:dyDescent="0.2">
      <c r="A268" s="54"/>
      <c r="B268" s="14"/>
      <c r="C268" s="165"/>
      <c r="D268" s="10"/>
      <c r="E268" s="10"/>
      <c r="F268" s="10"/>
      <c r="G268" s="10"/>
      <c r="H268" s="10"/>
      <c r="I268" s="10"/>
      <c r="J268" s="10"/>
      <c r="K268" s="62"/>
      <c r="L268" s="54"/>
      <c r="M268" s="14"/>
      <c r="N268" s="10"/>
      <c r="O268" s="62"/>
      <c r="P268" s="62"/>
      <c r="Q268" s="62"/>
      <c r="R268" s="62"/>
      <c r="S268" s="62"/>
      <c r="T268" s="62"/>
      <c r="U268" s="62"/>
      <c r="V268" s="62"/>
      <c r="W268" s="212"/>
      <c r="X268" s="54"/>
      <c r="Y268" s="14"/>
      <c r="Z268" s="212"/>
      <c r="AA268" s="62"/>
      <c r="AB268" s="62"/>
      <c r="AC268" s="62"/>
      <c r="AD268" s="62"/>
      <c r="AE268" s="62"/>
      <c r="AF268" s="62"/>
      <c r="AG268" s="62"/>
      <c r="AH268" s="62"/>
    </row>
    <row r="269" spans="1:34" x14ac:dyDescent="0.2">
      <c r="A269" s="54"/>
      <c r="B269" s="14"/>
      <c r="C269" s="165"/>
      <c r="D269" s="10"/>
      <c r="E269" s="10"/>
      <c r="F269" s="10"/>
      <c r="G269" s="10"/>
      <c r="H269" s="10"/>
      <c r="I269" s="10"/>
      <c r="J269" s="10"/>
      <c r="K269" s="62"/>
      <c r="L269" s="54"/>
      <c r="M269" s="14"/>
      <c r="N269" s="10"/>
      <c r="O269" s="62"/>
      <c r="P269" s="62"/>
      <c r="Q269" s="62"/>
      <c r="R269" s="62"/>
      <c r="S269" s="62"/>
      <c r="T269" s="62"/>
      <c r="U269" s="62"/>
      <c r="V269" s="62"/>
      <c r="W269" s="212"/>
      <c r="X269" s="54"/>
      <c r="Y269" s="14"/>
      <c r="Z269" s="212"/>
      <c r="AA269" s="62"/>
      <c r="AB269" s="62"/>
      <c r="AC269" s="62"/>
      <c r="AD269" s="62"/>
      <c r="AE269" s="62"/>
      <c r="AF269" s="62"/>
      <c r="AG269" s="62"/>
      <c r="AH269" s="62"/>
    </row>
    <row r="270" spans="1:34" x14ac:dyDescent="0.2">
      <c r="A270" s="54"/>
      <c r="B270" s="14"/>
      <c r="C270" s="165"/>
      <c r="D270" s="10"/>
      <c r="E270" s="10"/>
      <c r="F270" s="10"/>
      <c r="G270" s="10"/>
      <c r="H270" s="10"/>
      <c r="I270" s="10"/>
      <c r="J270" s="10"/>
      <c r="K270" s="62"/>
      <c r="L270" s="54"/>
      <c r="M270" s="14"/>
      <c r="N270" s="10"/>
      <c r="O270" s="62"/>
      <c r="P270" s="62"/>
      <c r="Q270" s="62"/>
      <c r="R270" s="62"/>
      <c r="S270" s="62"/>
      <c r="T270" s="62"/>
      <c r="U270" s="62"/>
      <c r="V270" s="62"/>
      <c r="W270" s="212"/>
      <c r="X270" s="54"/>
      <c r="Y270" s="14"/>
      <c r="Z270" s="212"/>
      <c r="AA270" s="62"/>
      <c r="AB270" s="62"/>
      <c r="AC270" s="62"/>
      <c r="AD270" s="62"/>
      <c r="AE270" s="62"/>
      <c r="AF270" s="62"/>
      <c r="AG270" s="62"/>
      <c r="AH270" s="62"/>
    </row>
    <row r="271" spans="1:34" x14ac:dyDescent="0.2">
      <c r="A271" s="54"/>
      <c r="B271" s="14"/>
      <c r="C271" s="165"/>
      <c r="D271" s="10"/>
      <c r="E271" s="10"/>
      <c r="F271" s="10"/>
      <c r="G271" s="10"/>
      <c r="H271" s="10"/>
      <c r="I271" s="10"/>
      <c r="J271" s="10"/>
      <c r="K271" s="62"/>
      <c r="L271" s="54"/>
      <c r="M271" s="14"/>
      <c r="N271" s="10"/>
      <c r="O271" s="62"/>
      <c r="P271" s="62"/>
      <c r="Q271" s="62"/>
      <c r="R271" s="62"/>
      <c r="S271" s="62"/>
      <c r="T271" s="62"/>
      <c r="U271" s="62"/>
      <c r="V271" s="62"/>
      <c r="W271" s="212"/>
      <c r="X271" s="54"/>
      <c r="Y271" s="14"/>
      <c r="Z271" s="212"/>
      <c r="AA271" s="62"/>
      <c r="AB271" s="62"/>
      <c r="AC271" s="62"/>
      <c r="AD271" s="62"/>
      <c r="AE271" s="62"/>
      <c r="AF271" s="62"/>
      <c r="AG271" s="62"/>
      <c r="AH271" s="62"/>
    </row>
    <row r="272" spans="1:34" x14ac:dyDescent="0.2">
      <c r="A272" s="54"/>
      <c r="B272" s="14"/>
      <c r="C272" s="165"/>
      <c r="D272" s="10"/>
      <c r="E272" s="10"/>
      <c r="F272" s="10"/>
      <c r="G272" s="10"/>
      <c r="H272" s="10"/>
      <c r="I272" s="10"/>
      <c r="J272" s="10"/>
      <c r="K272" s="62"/>
      <c r="L272" s="54"/>
      <c r="M272" s="14"/>
      <c r="N272" s="10"/>
      <c r="O272" s="62"/>
      <c r="P272" s="62"/>
      <c r="Q272" s="62"/>
      <c r="R272" s="62"/>
      <c r="S272" s="62"/>
      <c r="T272" s="62"/>
      <c r="U272" s="62"/>
      <c r="V272" s="62"/>
      <c r="W272" s="212"/>
      <c r="X272" s="54"/>
      <c r="Y272" s="14"/>
      <c r="Z272" s="212"/>
      <c r="AA272" s="62"/>
      <c r="AB272" s="62"/>
      <c r="AC272" s="62"/>
      <c r="AD272" s="62"/>
      <c r="AE272" s="62"/>
      <c r="AF272" s="62"/>
      <c r="AG272" s="62"/>
      <c r="AH272" s="62"/>
    </row>
    <row r="273" spans="1:34" x14ac:dyDescent="0.2">
      <c r="A273" s="54"/>
      <c r="B273" s="14"/>
      <c r="C273" s="165"/>
      <c r="D273" s="10"/>
      <c r="E273" s="10"/>
      <c r="F273" s="10"/>
      <c r="G273" s="10"/>
      <c r="H273" s="10"/>
      <c r="I273" s="10"/>
      <c r="J273" s="10"/>
      <c r="K273" s="62"/>
      <c r="L273" s="54"/>
      <c r="M273" s="14"/>
      <c r="N273" s="10"/>
      <c r="O273" s="62"/>
      <c r="P273" s="62"/>
      <c r="Q273" s="62"/>
      <c r="R273" s="62"/>
      <c r="S273" s="62"/>
      <c r="T273" s="62"/>
      <c r="U273" s="62"/>
      <c r="V273" s="62"/>
      <c r="W273" s="212"/>
      <c r="X273" s="54"/>
      <c r="Y273" s="14"/>
      <c r="Z273" s="212"/>
      <c r="AA273" s="62"/>
      <c r="AB273" s="62"/>
      <c r="AC273" s="62"/>
      <c r="AD273" s="62"/>
      <c r="AE273" s="62"/>
      <c r="AF273" s="62"/>
      <c r="AG273" s="62"/>
      <c r="AH273" s="62"/>
    </row>
    <row r="274" spans="1:34" x14ac:dyDescent="0.2">
      <c r="A274" s="54"/>
      <c r="B274" s="14"/>
      <c r="C274" s="165"/>
      <c r="D274" s="10"/>
      <c r="E274" s="10"/>
      <c r="F274" s="10"/>
      <c r="G274" s="10"/>
      <c r="H274" s="10"/>
      <c r="I274" s="10"/>
      <c r="J274" s="10"/>
      <c r="K274" s="62"/>
      <c r="L274" s="54"/>
      <c r="M274" s="14"/>
      <c r="N274" s="10"/>
      <c r="O274" s="62"/>
      <c r="P274" s="62"/>
      <c r="Q274" s="62"/>
      <c r="R274" s="62"/>
      <c r="S274" s="62"/>
      <c r="T274" s="62"/>
      <c r="U274" s="62"/>
      <c r="V274" s="62"/>
      <c r="W274" s="212"/>
      <c r="X274" s="54"/>
      <c r="Y274" s="14"/>
      <c r="Z274" s="212"/>
      <c r="AA274" s="62"/>
      <c r="AB274" s="62"/>
      <c r="AC274" s="62"/>
      <c r="AD274" s="62"/>
      <c r="AE274" s="62"/>
      <c r="AF274" s="62"/>
      <c r="AG274" s="62"/>
      <c r="AH274" s="62"/>
    </row>
    <row r="275" spans="1:34" x14ac:dyDescent="0.2">
      <c r="A275" s="54"/>
      <c r="B275" s="14"/>
      <c r="C275" s="165"/>
      <c r="D275" s="10"/>
      <c r="E275" s="10"/>
      <c r="F275" s="10"/>
      <c r="G275" s="10"/>
      <c r="H275" s="10"/>
      <c r="I275" s="10"/>
      <c r="J275" s="10"/>
      <c r="K275" s="62"/>
      <c r="L275" s="54"/>
      <c r="M275" s="14"/>
      <c r="N275" s="10"/>
      <c r="O275" s="62"/>
      <c r="P275" s="62"/>
      <c r="Q275" s="62"/>
      <c r="R275" s="62"/>
      <c r="S275" s="62"/>
      <c r="T275" s="62"/>
      <c r="U275" s="62"/>
      <c r="V275" s="62"/>
      <c r="W275" s="212"/>
      <c r="X275" s="54"/>
      <c r="Y275" s="14"/>
      <c r="Z275" s="212"/>
      <c r="AA275" s="62"/>
      <c r="AB275" s="62"/>
      <c r="AC275" s="62"/>
      <c r="AD275" s="62"/>
      <c r="AE275" s="62"/>
      <c r="AF275" s="62"/>
      <c r="AG275" s="62"/>
      <c r="AH275" s="62"/>
    </row>
    <row r="276" spans="1:34" x14ac:dyDescent="0.2">
      <c r="A276" s="54"/>
      <c r="B276" s="14"/>
      <c r="C276" s="165"/>
      <c r="D276" s="10"/>
      <c r="E276" s="10"/>
      <c r="F276" s="10"/>
      <c r="G276" s="10"/>
      <c r="H276" s="10"/>
      <c r="I276" s="10"/>
      <c r="J276" s="10"/>
      <c r="K276" s="62"/>
      <c r="L276" s="54"/>
      <c r="M276" s="14"/>
      <c r="N276" s="10"/>
      <c r="O276" s="62"/>
      <c r="P276" s="62"/>
      <c r="Q276" s="62"/>
      <c r="R276" s="62"/>
      <c r="S276" s="62"/>
      <c r="T276" s="62"/>
      <c r="U276" s="62"/>
      <c r="V276" s="62"/>
      <c r="W276" s="212"/>
      <c r="X276" s="54"/>
      <c r="Y276" s="14"/>
      <c r="Z276" s="212"/>
      <c r="AA276" s="62"/>
      <c r="AB276" s="62"/>
      <c r="AC276" s="62"/>
      <c r="AD276" s="62"/>
      <c r="AE276" s="62"/>
      <c r="AF276" s="62"/>
      <c r="AG276" s="62"/>
      <c r="AH276" s="62"/>
    </row>
    <row r="277" spans="1:34" x14ac:dyDescent="0.2">
      <c r="A277" s="54"/>
      <c r="B277" s="14"/>
      <c r="C277" s="165"/>
      <c r="D277" s="10"/>
      <c r="E277" s="10"/>
      <c r="F277" s="10"/>
      <c r="G277" s="10"/>
      <c r="H277" s="10"/>
      <c r="I277" s="10"/>
      <c r="J277" s="10"/>
      <c r="K277" s="62"/>
      <c r="L277" s="54"/>
      <c r="M277" s="14"/>
      <c r="N277" s="10"/>
      <c r="O277" s="62"/>
      <c r="P277" s="62"/>
      <c r="Q277" s="62"/>
      <c r="R277" s="62"/>
      <c r="S277" s="62"/>
      <c r="T277" s="62"/>
      <c r="U277" s="62"/>
      <c r="V277" s="62"/>
      <c r="W277" s="212"/>
      <c r="X277" s="54"/>
      <c r="Y277" s="14"/>
      <c r="Z277" s="212"/>
      <c r="AA277" s="62"/>
      <c r="AB277" s="62"/>
      <c r="AC277" s="62"/>
      <c r="AD277" s="62"/>
      <c r="AE277" s="62"/>
      <c r="AF277" s="62"/>
      <c r="AG277" s="62"/>
      <c r="AH277" s="62"/>
    </row>
    <row r="278" spans="1:34" x14ac:dyDescent="0.2">
      <c r="A278" s="54"/>
      <c r="B278" s="14"/>
      <c r="C278" s="165"/>
      <c r="D278" s="10"/>
      <c r="E278" s="10"/>
      <c r="F278" s="10"/>
      <c r="G278" s="10"/>
      <c r="H278" s="10"/>
      <c r="I278" s="10"/>
      <c r="J278" s="10"/>
      <c r="K278" s="62"/>
      <c r="L278" s="54"/>
      <c r="M278" s="14"/>
      <c r="N278" s="10"/>
      <c r="O278" s="62"/>
      <c r="P278" s="62"/>
      <c r="Q278" s="62"/>
      <c r="R278" s="62"/>
      <c r="S278" s="62"/>
      <c r="T278" s="62"/>
      <c r="U278" s="62"/>
      <c r="V278" s="62"/>
      <c r="W278" s="212"/>
      <c r="X278" s="54"/>
      <c r="Y278" s="14"/>
      <c r="Z278" s="212"/>
      <c r="AA278" s="62"/>
      <c r="AB278" s="62"/>
      <c r="AC278" s="62"/>
      <c r="AD278" s="62"/>
      <c r="AE278" s="62"/>
      <c r="AF278" s="62"/>
      <c r="AG278" s="62"/>
      <c r="AH278" s="62"/>
    </row>
    <row r="279" spans="1:34" x14ac:dyDescent="0.2">
      <c r="A279" s="54"/>
      <c r="B279" s="14"/>
      <c r="C279" s="165"/>
      <c r="D279" s="10"/>
      <c r="E279" s="10"/>
      <c r="F279" s="10"/>
      <c r="G279" s="10"/>
      <c r="H279" s="10"/>
      <c r="I279" s="10"/>
      <c r="J279" s="10"/>
      <c r="K279" s="62"/>
      <c r="L279" s="54"/>
      <c r="M279" s="14"/>
      <c r="N279" s="10"/>
      <c r="O279" s="62"/>
      <c r="P279" s="62"/>
      <c r="Q279" s="62"/>
      <c r="R279" s="62"/>
      <c r="S279" s="62"/>
      <c r="T279" s="62"/>
      <c r="U279" s="62"/>
      <c r="V279" s="62"/>
      <c r="W279" s="212"/>
      <c r="X279" s="54"/>
      <c r="Y279" s="14"/>
      <c r="Z279" s="212"/>
      <c r="AA279" s="62"/>
      <c r="AB279" s="62"/>
      <c r="AC279" s="62"/>
      <c r="AD279" s="62"/>
      <c r="AE279" s="62"/>
      <c r="AF279" s="62"/>
      <c r="AG279" s="62"/>
      <c r="AH279" s="62"/>
    </row>
    <row r="280" spans="1:34" x14ac:dyDescent="0.2">
      <c r="A280" s="54"/>
      <c r="B280" s="14"/>
      <c r="C280" s="165"/>
      <c r="D280" s="10"/>
      <c r="E280" s="10"/>
      <c r="F280" s="10"/>
      <c r="G280" s="10"/>
      <c r="H280" s="10"/>
      <c r="I280" s="10"/>
      <c r="J280" s="10"/>
      <c r="K280" s="62"/>
      <c r="L280" s="54"/>
      <c r="M280" s="14"/>
      <c r="N280" s="10"/>
      <c r="O280" s="62"/>
      <c r="P280" s="62"/>
      <c r="Q280" s="62"/>
      <c r="R280" s="62"/>
      <c r="S280" s="62"/>
      <c r="T280" s="62"/>
      <c r="U280" s="62"/>
      <c r="V280" s="62"/>
      <c r="W280" s="212"/>
      <c r="X280" s="54"/>
      <c r="Y280" s="14"/>
      <c r="Z280" s="212"/>
      <c r="AA280" s="62"/>
      <c r="AB280" s="62"/>
      <c r="AC280" s="62"/>
      <c r="AD280" s="62"/>
      <c r="AE280" s="62"/>
      <c r="AF280" s="62"/>
      <c r="AG280" s="62"/>
      <c r="AH280" s="62"/>
    </row>
    <row r="281" spans="1:34" x14ac:dyDescent="0.2">
      <c r="A281" s="54"/>
      <c r="B281" s="14"/>
      <c r="C281" s="165"/>
      <c r="D281" s="10"/>
      <c r="E281" s="10"/>
      <c r="F281" s="10"/>
      <c r="G281" s="10"/>
      <c r="H281" s="10"/>
      <c r="I281" s="10"/>
      <c r="J281" s="10"/>
      <c r="K281" s="62"/>
      <c r="L281" s="54"/>
      <c r="M281" s="14"/>
      <c r="N281" s="10"/>
      <c r="O281" s="62"/>
      <c r="P281" s="62"/>
      <c r="Q281" s="62"/>
      <c r="R281" s="62"/>
      <c r="S281" s="62"/>
      <c r="T281" s="62"/>
      <c r="U281" s="62"/>
      <c r="V281" s="62"/>
      <c r="W281" s="212"/>
      <c r="X281" s="54"/>
      <c r="Y281" s="14"/>
      <c r="Z281" s="212"/>
      <c r="AA281" s="62"/>
      <c r="AB281" s="62"/>
      <c r="AC281" s="62"/>
      <c r="AD281" s="62"/>
      <c r="AE281" s="62"/>
      <c r="AF281" s="62"/>
      <c r="AG281" s="62"/>
      <c r="AH281" s="62"/>
    </row>
    <row r="282" spans="1:34" x14ac:dyDescent="0.2">
      <c r="A282" s="54"/>
      <c r="B282" s="14"/>
      <c r="C282" s="165"/>
      <c r="D282" s="10"/>
      <c r="E282" s="10"/>
      <c r="F282" s="10"/>
      <c r="G282" s="10"/>
      <c r="H282" s="10"/>
      <c r="I282" s="10"/>
      <c r="J282" s="10"/>
      <c r="K282" s="62"/>
      <c r="L282" s="54"/>
      <c r="M282" s="14"/>
      <c r="N282" s="10"/>
      <c r="O282" s="62"/>
      <c r="P282" s="62"/>
      <c r="Q282" s="62"/>
      <c r="R282" s="62"/>
      <c r="S282" s="62"/>
      <c r="T282" s="62"/>
      <c r="U282" s="62"/>
      <c r="V282" s="62"/>
      <c r="W282" s="212"/>
      <c r="X282" s="54"/>
      <c r="Y282" s="14"/>
      <c r="Z282" s="212"/>
      <c r="AA282" s="62"/>
      <c r="AB282" s="62"/>
      <c r="AC282" s="62"/>
      <c r="AD282" s="62"/>
      <c r="AE282" s="62"/>
      <c r="AF282" s="62"/>
      <c r="AG282" s="62"/>
      <c r="AH282" s="62"/>
    </row>
    <row r="283" spans="1:34" x14ac:dyDescent="0.2">
      <c r="A283" s="54"/>
      <c r="B283" s="14"/>
      <c r="C283" s="165"/>
      <c r="D283" s="10"/>
      <c r="E283" s="10"/>
      <c r="F283" s="10"/>
      <c r="G283" s="10"/>
      <c r="H283" s="10"/>
      <c r="I283" s="10"/>
      <c r="J283" s="10"/>
      <c r="K283" s="62"/>
      <c r="L283" s="54"/>
      <c r="M283" s="14"/>
      <c r="N283" s="10"/>
      <c r="O283" s="62"/>
      <c r="P283" s="62"/>
      <c r="Q283" s="62"/>
      <c r="R283" s="62"/>
      <c r="S283" s="62"/>
      <c r="T283" s="62"/>
      <c r="U283" s="62"/>
      <c r="V283" s="62"/>
      <c r="W283" s="212"/>
      <c r="X283" s="54"/>
      <c r="Y283" s="14"/>
      <c r="Z283" s="212"/>
      <c r="AA283" s="62"/>
      <c r="AB283" s="62"/>
      <c r="AC283" s="62"/>
      <c r="AD283" s="62"/>
      <c r="AE283" s="62"/>
      <c r="AF283" s="62"/>
      <c r="AG283" s="62"/>
      <c r="AH283" s="62"/>
    </row>
    <row r="284" spans="1:34" x14ac:dyDescent="0.2">
      <c r="A284" s="54"/>
      <c r="B284" s="14"/>
      <c r="C284" s="165"/>
      <c r="D284" s="10"/>
      <c r="E284" s="10"/>
      <c r="F284" s="10"/>
      <c r="G284" s="10"/>
      <c r="H284" s="10"/>
      <c r="I284" s="10"/>
      <c r="J284" s="10"/>
      <c r="K284" s="62"/>
      <c r="L284" s="54"/>
      <c r="M284" s="14"/>
      <c r="N284" s="10"/>
      <c r="O284" s="62"/>
      <c r="P284" s="62"/>
      <c r="Q284" s="62"/>
      <c r="R284" s="62"/>
      <c r="S284" s="62"/>
      <c r="T284" s="62"/>
      <c r="U284" s="62"/>
      <c r="V284" s="62"/>
      <c r="W284" s="212"/>
      <c r="X284" s="54"/>
      <c r="Y284" s="14"/>
      <c r="Z284" s="212"/>
      <c r="AA284" s="62"/>
      <c r="AB284" s="62"/>
      <c r="AC284" s="62"/>
      <c r="AD284" s="62"/>
      <c r="AE284" s="62"/>
      <c r="AF284" s="62"/>
      <c r="AG284" s="62"/>
      <c r="AH284" s="62"/>
    </row>
    <row r="285" spans="1:34" x14ac:dyDescent="0.2">
      <c r="A285" s="54"/>
      <c r="B285" s="14"/>
      <c r="C285" s="165"/>
      <c r="D285" s="10"/>
      <c r="E285" s="10"/>
      <c r="F285" s="10"/>
      <c r="G285" s="10"/>
      <c r="H285" s="10"/>
      <c r="I285" s="10"/>
      <c r="J285" s="10"/>
      <c r="K285" s="62"/>
      <c r="L285" s="54"/>
      <c r="M285" s="14"/>
      <c r="N285" s="10"/>
      <c r="O285" s="62"/>
      <c r="P285" s="62"/>
      <c r="Q285" s="62"/>
      <c r="R285" s="62"/>
      <c r="S285" s="62"/>
      <c r="T285" s="62"/>
      <c r="U285" s="62"/>
      <c r="V285" s="62"/>
      <c r="W285" s="212"/>
      <c r="X285" s="54"/>
      <c r="Y285" s="14"/>
      <c r="Z285" s="212"/>
      <c r="AA285" s="62"/>
      <c r="AB285" s="62"/>
      <c r="AC285" s="62"/>
      <c r="AD285" s="62"/>
      <c r="AE285" s="62"/>
      <c r="AF285" s="62"/>
      <c r="AG285" s="62"/>
      <c r="AH285" s="62"/>
    </row>
    <row r="286" spans="1:34" x14ac:dyDescent="0.2">
      <c r="A286" s="54"/>
      <c r="B286" s="14"/>
      <c r="C286" s="165"/>
      <c r="D286" s="10"/>
      <c r="E286" s="10"/>
      <c r="F286" s="10"/>
      <c r="G286" s="10"/>
      <c r="H286" s="10"/>
      <c r="I286" s="10"/>
      <c r="J286" s="10"/>
      <c r="K286" s="62"/>
      <c r="L286" s="54"/>
      <c r="M286" s="14"/>
      <c r="N286" s="10"/>
      <c r="O286" s="62"/>
      <c r="P286" s="62"/>
      <c r="Q286" s="62"/>
      <c r="R286" s="62"/>
      <c r="S286" s="62"/>
      <c r="T286" s="62"/>
      <c r="U286" s="62"/>
      <c r="V286" s="62"/>
      <c r="W286" s="212"/>
      <c r="X286" s="54"/>
      <c r="Y286" s="14"/>
      <c r="Z286" s="212"/>
      <c r="AA286" s="62"/>
      <c r="AB286" s="62"/>
      <c r="AC286" s="62"/>
      <c r="AD286" s="62"/>
      <c r="AE286" s="62"/>
      <c r="AF286" s="62"/>
      <c r="AG286" s="62"/>
      <c r="AH286" s="62"/>
    </row>
    <row r="287" spans="1:34" x14ac:dyDescent="0.2">
      <c r="A287" s="54"/>
      <c r="B287" s="14"/>
      <c r="C287" s="165"/>
      <c r="D287" s="10"/>
      <c r="E287" s="10"/>
      <c r="F287" s="10"/>
      <c r="G287" s="10"/>
      <c r="H287" s="10"/>
      <c r="I287" s="10"/>
      <c r="J287" s="10"/>
      <c r="K287" s="62"/>
      <c r="L287" s="54"/>
      <c r="M287" s="14"/>
      <c r="N287" s="10"/>
      <c r="O287" s="62"/>
      <c r="P287" s="62"/>
      <c r="Q287" s="62"/>
      <c r="R287" s="62"/>
      <c r="S287" s="62"/>
      <c r="T287" s="62"/>
      <c r="U287" s="62"/>
      <c r="V287" s="62"/>
      <c r="W287" s="212"/>
      <c r="X287" s="54"/>
      <c r="Y287" s="14"/>
      <c r="Z287" s="212"/>
      <c r="AA287" s="62"/>
      <c r="AB287" s="62"/>
      <c r="AC287" s="62"/>
      <c r="AD287" s="62"/>
      <c r="AE287" s="62"/>
      <c r="AF287" s="62"/>
      <c r="AG287" s="62"/>
      <c r="AH287" s="62"/>
    </row>
    <row r="288" spans="1:34" x14ac:dyDescent="0.2">
      <c r="A288" s="54"/>
      <c r="B288" s="14"/>
      <c r="C288" s="165"/>
      <c r="D288" s="10"/>
      <c r="E288" s="10"/>
      <c r="F288" s="10"/>
      <c r="G288" s="10"/>
      <c r="H288" s="10"/>
      <c r="I288" s="10"/>
      <c r="J288" s="10"/>
      <c r="K288" s="62"/>
      <c r="L288" s="54"/>
      <c r="M288" s="14"/>
      <c r="N288" s="10"/>
      <c r="O288" s="62"/>
      <c r="P288" s="62"/>
      <c r="Q288" s="62"/>
      <c r="R288" s="62"/>
      <c r="S288" s="62"/>
      <c r="T288" s="62"/>
      <c r="U288" s="62"/>
      <c r="V288" s="62"/>
      <c r="W288" s="212"/>
      <c r="X288" s="54"/>
      <c r="Y288" s="14"/>
      <c r="Z288" s="212"/>
      <c r="AA288" s="62"/>
      <c r="AB288" s="62"/>
      <c r="AC288" s="62"/>
      <c r="AD288" s="62"/>
      <c r="AE288" s="62"/>
      <c r="AF288" s="62"/>
      <c r="AG288" s="62"/>
      <c r="AH288" s="62"/>
    </row>
    <row r="289" spans="1:34" x14ac:dyDescent="0.2">
      <c r="A289" s="54"/>
      <c r="B289" s="14"/>
      <c r="C289" s="165"/>
      <c r="D289" s="10"/>
      <c r="E289" s="10"/>
      <c r="F289" s="10"/>
      <c r="G289" s="10"/>
      <c r="H289" s="10"/>
      <c r="I289" s="10"/>
      <c r="J289" s="10"/>
      <c r="K289" s="62"/>
      <c r="L289" s="54"/>
      <c r="M289" s="14"/>
      <c r="N289" s="10"/>
      <c r="O289" s="62"/>
      <c r="P289" s="62"/>
      <c r="Q289" s="62"/>
      <c r="R289" s="62"/>
      <c r="S289" s="62"/>
      <c r="T289" s="62"/>
      <c r="U289" s="62"/>
      <c r="V289" s="62"/>
      <c r="W289" s="212"/>
      <c r="X289" s="54"/>
      <c r="Y289" s="14"/>
      <c r="Z289" s="212"/>
      <c r="AA289" s="62"/>
      <c r="AB289" s="62"/>
      <c r="AC289" s="62"/>
      <c r="AD289" s="62"/>
      <c r="AE289" s="62"/>
      <c r="AF289" s="62"/>
      <c r="AG289" s="62"/>
      <c r="AH289" s="62"/>
    </row>
    <row r="290" spans="1:34" x14ac:dyDescent="0.2">
      <c r="A290" s="54"/>
      <c r="B290" s="14"/>
      <c r="C290" s="165"/>
      <c r="D290" s="10"/>
      <c r="E290" s="10"/>
      <c r="F290" s="10"/>
      <c r="G290" s="10"/>
      <c r="H290" s="10"/>
      <c r="I290" s="10"/>
      <c r="J290" s="10"/>
      <c r="K290" s="62"/>
      <c r="L290" s="54"/>
      <c r="M290" s="14"/>
      <c r="N290" s="10"/>
      <c r="O290" s="62"/>
      <c r="P290" s="62"/>
      <c r="Q290" s="62"/>
      <c r="R290" s="62"/>
      <c r="S290" s="62"/>
      <c r="T290" s="62"/>
      <c r="U290" s="62"/>
      <c r="V290" s="62"/>
      <c r="W290" s="212"/>
      <c r="X290" s="54"/>
      <c r="Y290" s="14"/>
      <c r="Z290" s="212"/>
      <c r="AA290" s="62"/>
      <c r="AB290" s="62"/>
      <c r="AC290" s="62"/>
      <c r="AD290" s="62"/>
      <c r="AE290" s="62"/>
      <c r="AF290" s="62"/>
      <c r="AG290" s="62"/>
      <c r="AH290" s="62"/>
    </row>
    <row r="291" spans="1:34" x14ac:dyDescent="0.2">
      <c r="A291" s="54"/>
      <c r="B291" s="14"/>
      <c r="C291" s="165"/>
      <c r="D291" s="10"/>
      <c r="E291" s="10"/>
      <c r="F291" s="10"/>
      <c r="G291" s="10"/>
      <c r="H291" s="10"/>
      <c r="I291" s="10"/>
      <c r="J291" s="10"/>
      <c r="K291" s="62"/>
      <c r="L291" s="54"/>
      <c r="M291" s="14"/>
      <c r="N291" s="10"/>
      <c r="O291" s="62"/>
      <c r="P291" s="62"/>
      <c r="Q291" s="62"/>
      <c r="R291" s="62"/>
      <c r="S291" s="62"/>
      <c r="T291" s="62"/>
      <c r="U291" s="62"/>
      <c r="V291" s="62"/>
      <c r="W291" s="212"/>
      <c r="X291" s="54"/>
      <c r="Y291" s="14"/>
      <c r="Z291" s="212"/>
      <c r="AA291" s="62"/>
      <c r="AB291" s="62"/>
      <c r="AC291" s="62"/>
      <c r="AD291" s="62"/>
      <c r="AE291" s="62"/>
      <c r="AF291" s="62"/>
      <c r="AG291" s="62"/>
      <c r="AH291" s="62"/>
    </row>
    <row r="292" spans="1:34" x14ac:dyDescent="0.2">
      <c r="A292" s="54"/>
      <c r="B292" s="14"/>
      <c r="C292" s="165"/>
      <c r="D292" s="10"/>
      <c r="E292" s="10"/>
      <c r="F292" s="10"/>
      <c r="G292" s="10"/>
      <c r="H292" s="10"/>
      <c r="I292" s="10"/>
      <c r="J292" s="10"/>
      <c r="K292" s="62"/>
      <c r="L292" s="54"/>
      <c r="M292" s="14"/>
      <c r="N292" s="10"/>
      <c r="O292" s="62"/>
      <c r="P292" s="62"/>
      <c r="Q292" s="62"/>
      <c r="R292" s="62"/>
      <c r="S292" s="62"/>
      <c r="T292" s="62"/>
      <c r="U292" s="62"/>
      <c r="V292" s="62"/>
      <c r="W292" s="212"/>
      <c r="X292" s="54"/>
      <c r="Y292" s="14"/>
      <c r="Z292" s="212"/>
      <c r="AA292" s="62"/>
      <c r="AB292" s="62"/>
      <c r="AC292" s="62"/>
      <c r="AD292" s="62"/>
      <c r="AE292" s="62"/>
      <c r="AF292" s="62"/>
      <c r="AG292" s="62"/>
      <c r="AH292" s="62"/>
    </row>
    <row r="293" spans="1:34" x14ac:dyDescent="0.2">
      <c r="A293" s="54"/>
      <c r="B293" s="14"/>
      <c r="C293" s="165"/>
      <c r="D293" s="10"/>
      <c r="E293" s="10"/>
      <c r="F293" s="10"/>
      <c r="G293" s="10"/>
      <c r="H293" s="10"/>
      <c r="I293" s="10"/>
      <c r="J293" s="10"/>
      <c r="K293" s="62"/>
      <c r="L293" s="54"/>
      <c r="M293" s="14"/>
      <c r="N293" s="10"/>
      <c r="O293" s="62"/>
      <c r="P293" s="62"/>
      <c r="Q293" s="62"/>
      <c r="R293" s="62"/>
      <c r="S293" s="62"/>
      <c r="T293" s="62"/>
      <c r="U293" s="62"/>
      <c r="V293" s="62"/>
      <c r="W293" s="212"/>
      <c r="X293" s="54"/>
      <c r="Y293" s="14"/>
      <c r="Z293" s="212"/>
      <c r="AA293" s="62"/>
      <c r="AB293" s="62"/>
      <c r="AC293" s="62"/>
      <c r="AD293" s="62"/>
      <c r="AE293" s="62"/>
      <c r="AF293" s="62"/>
      <c r="AG293" s="62"/>
      <c r="AH293" s="62"/>
    </row>
    <row r="294" spans="1:34" x14ac:dyDescent="0.2">
      <c r="A294" s="54"/>
      <c r="B294" s="14"/>
      <c r="C294" s="165"/>
      <c r="D294" s="10"/>
      <c r="E294" s="10"/>
      <c r="F294" s="10"/>
      <c r="G294" s="10"/>
      <c r="H294" s="10"/>
      <c r="I294" s="10"/>
      <c r="J294" s="10"/>
      <c r="K294" s="62"/>
      <c r="L294" s="54"/>
      <c r="M294" s="14"/>
      <c r="N294" s="10"/>
      <c r="O294" s="62"/>
      <c r="P294" s="62"/>
      <c r="Q294" s="62"/>
      <c r="R294" s="62"/>
      <c r="S294" s="62"/>
      <c r="T294" s="62"/>
      <c r="U294" s="62"/>
      <c r="V294" s="62"/>
      <c r="W294" s="212"/>
      <c r="X294" s="54"/>
      <c r="Y294" s="14"/>
      <c r="Z294" s="212"/>
      <c r="AA294" s="62"/>
      <c r="AB294" s="62"/>
      <c r="AC294" s="62"/>
      <c r="AD294" s="62"/>
      <c r="AE294" s="62"/>
      <c r="AF294" s="62"/>
      <c r="AG294" s="62"/>
      <c r="AH294" s="62"/>
    </row>
    <row r="295" spans="1:34" x14ac:dyDescent="0.2">
      <c r="A295" s="54"/>
      <c r="B295" s="14"/>
      <c r="C295" s="165"/>
      <c r="D295" s="10"/>
      <c r="E295" s="10"/>
      <c r="F295" s="10"/>
      <c r="G295" s="10"/>
      <c r="H295" s="10"/>
      <c r="I295" s="10"/>
      <c r="J295" s="10"/>
      <c r="K295" s="62"/>
      <c r="L295" s="54"/>
      <c r="M295" s="14"/>
      <c r="N295" s="10"/>
      <c r="O295" s="62"/>
      <c r="P295" s="62"/>
      <c r="Q295" s="62"/>
      <c r="R295" s="62"/>
      <c r="S295" s="62"/>
      <c r="T295" s="62"/>
      <c r="U295" s="62"/>
      <c r="V295" s="62"/>
      <c r="W295" s="212"/>
      <c r="X295" s="54"/>
      <c r="Y295" s="14"/>
      <c r="Z295" s="212"/>
      <c r="AA295" s="62"/>
      <c r="AB295" s="62"/>
      <c r="AC295" s="62"/>
      <c r="AD295" s="62"/>
      <c r="AE295" s="62"/>
      <c r="AF295" s="62"/>
      <c r="AG295" s="62"/>
      <c r="AH295" s="62"/>
    </row>
    <row r="296" spans="1:34" x14ac:dyDescent="0.2">
      <c r="A296" s="54"/>
      <c r="B296" s="14"/>
      <c r="C296" s="165"/>
      <c r="D296" s="10"/>
      <c r="E296" s="10"/>
      <c r="F296" s="10"/>
      <c r="G296" s="10"/>
      <c r="H296" s="10"/>
      <c r="I296" s="10"/>
      <c r="J296" s="10"/>
      <c r="K296" s="62"/>
      <c r="L296" s="54"/>
      <c r="M296" s="14"/>
      <c r="N296" s="10"/>
      <c r="O296" s="62"/>
      <c r="P296" s="62"/>
      <c r="Q296" s="62"/>
      <c r="R296" s="62"/>
      <c r="S296" s="62"/>
      <c r="T296" s="62"/>
      <c r="U296" s="62"/>
      <c r="V296" s="62"/>
      <c r="W296" s="212"/>
      <c r="X296" s="54"/>
      <c r="Y296" s="14"/>
      <c r="Z296" s="212"/>
      <c r="AA296" s="62"/>
      <c r="AB296" s="62"/>
      <c r="AC296" s="62"/>
      <c r="AD296" s="62"/>
      <c r="AE296" s="62"/>
      <c r="AF296" s="62"/>
      <c r="AG296" s="62"/>
      <c r="AH296" s="62"/>
    </row>
    <row r="297" spans="1:34" x14ac:dyDescent="0.2">
      <c r="A297" s="54"/>
      <c r="B297" s="14"/>
      <c r="C297" s="165"/>
      <c r="D297" s="10"/>
      <c r="E297" s="10"/>
      <c r="F297" s="10"/>
      <c r="G297" s="10"/>
      <c r="H297" s="10"/>
      <c r="I297" s="10"/>
      <c r="J297" s="10"/>
      <c r="K297" s="62"/>
      <c r="L297" s="54"/>
      <c r="M297" s="14"/>
      <c r="N297" s="10"/>
      <c r="O297" s="62"/>
      <c r="P297" s="62"/>
      <c r="Q297" s="62"/>
      <c r="R297" s="62"/>
      <c r="S297" s="62"/>
      <c r="T297" s="62"/>
      <c r="U297" s="62"/>
      <c r="V297" s="62"/>
      <c r="W297" s="212"/>
      <c r="X297" s="54"/>
      <c r="Y297" s="14"/>
      <c r="Z297" s="212"/>
      <c r="AA297" s="62"/>
      <c r="AB297" s="62"/>
      <c r="AC297" s="62"/>
      <c r="AD297" s="62"/>
      <c r="AE297" s="62"/>
      <c r="AF297" s="62"/>
      <c r="AG297" s="62"/>
      <c r="AH297" s="62"/>
    </row>
    <row r="298" spans="1:34" x14ac:dyDescent="0.2">
      <c r="A298" s="54"/>
      <c r="B298" s="14"/>
      <c r="C298" s="165"/>
      <c r="D298" s="10"/>
      <c r="E298" s="10"/>
      <c r="F298" s="10"/>
      <c r="G298" s="10"/>
      <c r="H298" s="10"/>
      <c r="I298" s="10"/>
      <c r="J298" s="10"/>
      <c r="K298" s="62"/>
      <c r="L298" s="54"/>
      <c r="M298" s="14"/>
      <c r="N298" s="10"/>
      <c r="O298" s="62"/>
      <c r="P298" s="62"/>
      <c r="Q298" s="62"/>
      <c r="R298" s="62"/>
      <c r="S298" s="62"/>
      <c r="T298" s="62"/>
      <c r="U298" s="62"/>
      <c r="V298" s="62"/>
      <c r="W298" s="212"/>
      <c r="X298" s="54"/>
      <c r="Y298" s="14"/>
      <c r="Z298" s="212"/>
      <c r="AA298" s="62"/>
      <c r="AB298" s="62"/>
      <c r="AC298" s="62"/>
      <c r="AD298" s="62"/>
      <c r="AE298" s="62"/>
      <c r="AF298" s="62"/>
      <c r="AG298" s="62"/>
      <c r="AH298" s="62"/>
    </row>
    <row r="299" spans="1:34" x14ac:dyDescent="0.2">
      <c r="A299" s="54"/>
      <c r="B299" s="14"/>
      <c r="C299" s="165"/>
      <c r="D299" s="10"/>
      <c r="E299" s="10"/>
      <c r="F299" s="10"/>
      <c r="G299" s="10"/>
      <c r="H299" s="10"/>
      <c r="I299" s="10"/>
      <c r="J299" s="10"/>
      <c r="K299" s="62"/>
      <c r="L299" s="54"/>
      <c r="M299" s="14"/>
      <c r="N299" s="10"/>
      <c r="O299" s="62"/>
      <c r="P299" s="62"/>
      <c r="Q299" s="62"/>
      <c r="R299" s="62"/>
      <c r="S299" s="62"/>
      <c r="T299" s="62"/>
      <c r="U299" s="62"/>
      <c r="V299" s="62"/>
      <c r="W299" s="212"/>
      <c r="X299" s="54"/>
      <c r="Y299" s="14"/>
      <c r="Z299" s="212"/>
      <c r="AA299" s="62"/>
      <c r="AB299" s="62"/>
      <c r="AC299" s="62"/>
      <c r="AD299" s="62"/>
      <c r="AE299" s="62"/>
      <c r="AF299" s="62"/>
      <c r="AG299" s="62"/>
      <c r="AH299" s="62"/>
    </row>
    <row r="300" spans="1:34" x14ac:dyDescent="0.2">
      <c r="A300" s="54"/>
      <c r="B300" s="14"/>
      <c r="C300" s="165"/>
      <c r="D300" s="10"/>
      <c r="E300" s="10"/>
      <c r="F300" s="10"/>
      <c r="G300" s="10"/>
      <c r="H300" s="10"/>
      <c r="I300" s="10"/>
      <c r="J300" s="10"/>
      <c r="K300" s="62"/>
      <c r="L300" s="54"/>
      <c r="M300" s="14"/>
      <c r="N300" s="10"/>
      <c r="O300" s="62"/>
      <c r="P300" s="62"/>
      <c r="Q300" s="62"/>
      <c r="R300" s="62"/>
      <c r="S300" s="62"/>
      <c r="T300" s="62"/>
      <c r="U300" s="62"/>
      <c r="V300" s="62"/>
      <c r="W300" s="212"/>
      <c r="X300" s="54"/>
      <c r="Y300" s="14"/>
      <c r="Z300" s="212"/>
      <c r="AA300" s="62"/>
      <c r="AB300" s="62"/>
      <c r="AC300" s="62"/>
      <c r="AD300" s="62"/>
      <c r="AE300" s="62"/>
      <c r="AF300" s="62"/>
      <c r="AG300" s="62"/>
      <c r="AH300" s="62"/>
    </row>
    <row r="301" spans="1:34" x14ac:dyDescent="0.2">
      <c r="A301" s="54"/>
      <c r="B301" s="14"/>
      <c r="C301" s="165"/>
      <c r="D301" s="10"/>
      <c r="E301" s="10"/>
      <c r="F301" s="10"/>
      <c r="G301" s="10"/>
      <c r="H301" s="10"/>
      <c r="I301" s="10"/>
      <c r="J301" s="10"/>
      <c r="K301" s="62"/>
      <c r="L301" s="54"/>
      <c r="M301" s="14"/>
      <c r="N301" s="10"/>
      <c r="O301" s="62"/>
      <c r="P301" s="62"/>
      <c r="Q301" s="62"/>
      <c r="R301" s="62"/>
      <c r="S301" s="62"/>
      <c r="T301" s="62"/>
      <c r="U301" s="62"/>
      <c r="V301" s="62"/>
      <c r="W301" s="212"/>
      <c r="X301" s="54"/>
      <c r="Y301" s="14"/>
      <c r="Z301" s="212"/>
      <c r="AA301" s="62"/>
      <c r="AB301" s="62"/>
      <c r="AC301" s="62"/>
      <c r="AD301" s="62"/>
      <c r="AE301" s="62"/>
      <c r="AF301" s="62"/>
      <c r="AG301" s="62"/>
      <c r="AH301" s="62"/>
    </row>
    <row r="302" spans="1:34" x14ac:dyDescent="0.2">
      <c r="A302" s="54"/>
      <c r="B302" s="14"/>
      <c r="C302" s="165"/>
      <c r="D302" s="10"/>
      <c r="E302" s="10"/>
      <c r="F302" s="10"/>
      <c r="G302" s="10"/>
      <c r="H302" s="10"/>
      <c r="I302" s="10"/>
      <c r="J302" s="10"/>
      <c r="K302" s="62"/>
      <c r="L302" s="54"/>
      <c r="M302" s="14"/>
      <c r="N302" s="10"/>
      <c r="O302" s="62"/>
      <c r="P302" s="62"/>
      <c r="Q302" s="62"/>
      <c r="R302" s="62"/>
      <c r="S302" s="62"/>
      <c r="T302" s="62"/>
      <c r="U302" s="62"/>
      <c r="V302" s="62"/>
      <c r="W302" s="212"/>
      <c r="X302" s="54"/>
      <c r="Y302" s="14"/>
      <c r="Z302" s="212"/>
      <c r="AA302" s="62"/>
      <c r="AB302" s="62"/>
      <c r="AC302" s="62"/>
      <c r="AD302" s="62"/>
      <c r="AE302" s="62"/>
      <c r="AF302" s="62"/>
      <c r="AG302" s="62"/>
      <c r="AH302" s="62"/>
    </row>
    <row r="303" spans="1:34" x14ac:dyDescent="0.2">
      <c r="A303" s="54"/>
      <c r="B303" s="14"/>
      <c r="C303" s="165"/>
      <c r="D303" s="10"/>
      <c r="E303" s="10"/>
      <c r="F303" s="10"/>
      <c r="G303" s="10"/>
      <c r="H303" s="10"/>
      <c r="I303" s="10"/>
      <c r="J303" s="10"/>
      <c r="K303" s="62"/>
      <c r="L303" s="54"/>
      <c r="M303" s="14"/>
      <c r="N303" s="10"/>
      <c r="O303" s="62"/>
      <c r="P303" s="62"/>
      <c r="Q303" s="62"/>
      <c r="R303" s="62"/>
      <c r="S303" s="62"/>
      <c r="T303" s="62"/>
      <c r="U303" s="62"/>
      <c r="V303" s="62"/>
      <c r="W303" s="212"/>
      <c r="X303" s="54"/>
      <c r="Y303" s="14"/>
      <c r="Z303" s="212"/>
      <c r="AA303" s="62"/>
      <c r="AB303" s="62"/>
      <c r="AC303" s="62"/>
      <c r="AD303" s="62"/>
      <c r="AE303" s="62"/>
      <c r="AF303" s="62"/>
      <c r="AG303" s="62"/>
      <c r="AH303" s="62"/>
    </row>
    <row r="304" spans="1:34" x14ac:dyDescent="0.2">
      <c r="A304" s="54"/>
      <c r="B304" s="14"/>
      <c r="C304" s="165"/>
      <c r="D304" s="10"/>
      <c r="E304" s="10"/>
      <c r="F304" s="10"/>
      <c r="G304" s="10"/>
      <c r="H304" s="10"/>
      <c r="I304" s="10"/>
      <c r="J304" s="10"/>
      <c r="K304" s="62"/>
      <c r="L304" s="54"/>
      <c r="M304" s="14"/>
      <c r="N304" s="10"/>
      <c r="O304" s="62"/>
      <c r="P304" s="62"/>
      <c r="Q304" s="62"/>
      <c r="R304" s="62"/>
      <c r="S304" s="62"/>
      <c r="T304" s="62"/>
      <c r="U304" s="62"/>
      <c r="V304" s="62"/>
      <c r="W304" s="212"/>
      <c r="X304" s="54"/>
      <c r="Y304" s="14"/>
      <c r="Z304" s="212"/>
      <c r="AA304" s="62"/>
      <c r="AB304" s="62"/>
      <c r="AC304" s="62"/>
      <c r="AD304" s="62"/>
      <c r="AE304" s="62"/>
      <c r="AF304" s="62"/>
      <c r="AG304" s="62"/>
      <c r="AH304" s="62"/>
    </row>
    <row r="305" spans="1:34" x14ac:dyDescent="0.2">
      <c r="A305" s="54"/>
      <c r="B305" s="14"/>
      <c r="C305" s="165"/>
      <c r="D305" s="10"/>
      <c r="E305" s="10"/>
      <c r="F305" s="10"/>
      <c r="G305" s="10"/>
      <c r="H305" s="10"/>
      <c r="I305" s="10"/>
      <c r="J305" s="10"/>
      <c r="K305" s="62"/>
      <c r="L305" s="54"/>
      <c r="M305" s="14"/>
      <c r="N305" s="10"/>
      <c r="O305" s="62"/>
      <c r="P305" s="62"/>
      <c r="Q305" s="62"/>
      <c r="R305" s="62"/>
      <c r="S305" s="62"/>
      <c r="T305" s="62"/>
      <c r="U305" s="62"/>
      <c r="V305" s="62"/>
      <c r="W305" s="212"/>
      <c r="X305" s="54"/>
      <c r="Y305" s="14"/>
      <c r="Z305" s="212"/>
      <c r="AA305" s="62"/>
      <c r="AB305" s="62"/>
      <c r="AC305" s="62"/>
      <c r="AD305" s="62"/>
      <c r="AE305" s="62"/>
      <c r="AF305" s="62"/>
      <c r="AG305" s="62"/>
      <c r="AH305" s="62"/>
    </row>
    <row r="306" spans="1:34" x14ac:dyDescent="0.2">
      <c r="A306" s="54"/>
      <c r="B306" s="14"/>
      <c r="C306" s="165"/>
      <c r="D306" s="10"/>
      <c r="E306" s="10"/>
      <c r="F306" s="10"/>
      <c r="G306" s="10"/>
      <c r="H306" s="10"/>
      <c r="I306" s="10"/>
      <c r="J306" s="10"/>
      <c r="K306" s="62"/>
      <c r="L306" s="54"/>
      <c r="M306" s="14"/>
      <c r="N306" s="10"/>
      <c r="O306" s="62"/>
      <c r="P306" s="62"/>
      <c r="Q306" s="62"/>
      <c r="R306" s="62"/>
      <c r="S306" s="62"/>
      <c r="T306" s="62"/>
      <c r="U306" s="62"/>
      <c r="V306" s="62"/>
      <c r="W306" s="212"/>
      <c r="X306" s="54"/>
      <c r="Y306" s="14"/>
      <c r="Z306" s="212"/>
      <c r="AA306" s="62"/>
      <c r="AB306" s="62"/>
      <c r="AC306" s="62"/>
      <c r="AD306" s="62"/>
      <c r="AE306" s="62"/>
      <c r="AF306" s="62"/>
      <c r="AG306" s="62"/>
      <c r="AH306" s="62"/>
    </row>
    <row r="307" spans="1:34" x14ac:dyDescent="0.2">
      <c r="A307" s="54"/>
      <c r="B307" s="14"/>
      <c r="C307" s="165"/>
      <c r="D307" s="10"/>
      <c r="E307" s="10"/>
      <c r="F307" s="10"/>
      <c r="G307" s="10"/>
      <c r="H307" s="10"/>
      <c r="I307" s="10"/>
      <c r="J307" s="10"/>
      <c r="K307" s="62"/>
      <c r="L307" s="54"/>
      <c r="M307" s="14"/>
      <c r="N307" s="10"/>
      <c r="O307" s="62"/>
      <c r="P307" s="62"/>
      <c r="Q307" s="62"/>
      <c r="R307" s="62"/>
      <c r="S307" s="62"/>
      <c r="T307" s="62"/>
      <c r="U307" s="62"/>
      <c r="V307" s="62"/>
      <c r="W307" s="212"/>
      <c r="X307" s="54"/>
      <c r="Y307" s="14"/>
      <c r="Z307" s="212"/>
      <c r="AA307" s="62"/>
      <c r="AB307" s="62"/>
      <c r="AC307" s="62"/>
      <c r="AD307" s="62"/>
      <c r="AE307" s="62"/>
      <c r="AF307" s="62"/>
      <c r="AG307" s="62"/>
      <c r="AH307" s="62"/>
    </row>
    <row r="308" spans="1:34" x14ac:dyDescent="0.2">
      <c r="A308" s="54"/>
      <c r="B308" s="14"/>
      <c r="C308" s="165"/>
      <c r="D308" s="10"/>
      <c r="E308" s="10"/>
      <c r="F308" s="10"/>
      <c r="G308" s="10"/>
      <c r="H308" s="10"/>
      <c r="I308" s="10"/>
      <c r="J308" s="10"/>
      <c r="K308" s="62"/>
      <c r="L308" s="54"/>
      <c r="M308" s="14"/>
      <c r="N308" s="10"/>
      <c r="O308" s="62"/>
      <c r="P308" s="62"/>
      <c r="Q308" s="62"/>
      <c r="R308" s="62"/>
      <c r="S308" s="62"/>
      <c r="T308" s="62"/>
      <c r="U308" s="62"/>
      <c r="V308" s="62"/>
      <c r="W308" s="212"/>
      <c r="X308" s="54"/>
      <c r="Y308" s="14"/>
      <c r="Z308" s="212"/>
      <c r="AA308" s="62"/>
      <c r="AB308" s="62"/>
      <c r="AC308" s="62"/>
      <c r="AD308" s="62"/>
      <c r="AE308" s="62"/>
      <c r="AF308" s="62"/>
      <c r="AG308" s="62"/>
      <c r="AH308" s="62"/>
    </row>
    <row r="309" spans="1:34" x14ac:dyDescent="0.2">
      <c r="A309" s="54"/>
      <c r="B309" s="14"/>
      <c r="C309" s="165"/>
      <c r="D309" s="10"/>
      <c r="E309" s="10"/>
      <c r="F309" s="10"/>
      <c r="G309" s="10"/>
      <c r="H309" s="10"/>
      <c r="I309" s="10"/>
      <c r="J309" s="10"/>
      <c r="K309" s="62"/>
      <c r="L309" s="54"/>
      <c r="M309" s="14"/>
      <c r="N309" s="10"/>
      <c r="O309" s="62"/>
      <c r="P309" s="62"/>
      <c r="Q309" s="62"/>
      <c r="R309" s="62"/>
      <c r="S309" s="62"/>
      <c r="T309" s="62"/>
      <c r="U309" s="62"/>
      <c r="V309" s="62"/>
      <c r="W309" s="212"/>
      <c r="X309" s="54"/>
      <c r="Y309" s="14"/>
      <c r="Z309" s="212"/>
      <c r="AA309" s="62"/>
      <c r="AB309" s="62"/>
      <c r="AC309" s="62"/>
      <c r="AD309" s="62"/>
      <c r="AE309" s="62"/>
      <c r="AF309" s="62"/>
      <c r="AG309" s="62"/>
      <c r="AH309" s="62"/>
    </row>
    <row r="310" spans="1:34" x14ac:dyDescent="0.2">
      <c r="A310" s="54"/>
      <c r="B310" s="14"/>
      <c r="C310" s="165"/>
      <c r="D310" s="10"/>
      <c r="E310" s="10"/>
      <c r="F310" s="10"/>
      <c r="G310" s="10"/>
      <c r="H310" s="10"/>
      <c r="I310" s="10"/>
      <c r="J310" s="10"/>
      <c r="K310" s="62"/>
      <c r="L310" s="54"/>
      <c r="M310" s="14"/>
      <c r="N310" s="10"/>
      <c r="O310" s="62"/>
      <c r="P310" s="62"/>
      <c r="Q310" s="62"/>
      <c r="R310" s="62"/>
      <c r="S310" s="62"/>
      <c r="T310" s="62"/>
      <c r="U310" s="62"/>
      <c r="V310" s="62"/>
      <c r="W310" s="212"/>
      <c r="X310" s="54"/>
      <c r="Y310" s="14"/>
      <c r="Z310" s="212"/>
      <c r="AA310" s="62"/>
      <c r="AB310" s="62"/>
      <c r="AC310" s="62"/>
      <c r="AD310" s="62"/>
      <c r="AE310" s="62"/>
      <c r="AF310" s="62"/>
      <c r="AG310" s="62"/>
      <c r="AH310" s="62"/>
    </row>
    <row r="311" spans="1:34" x14ac:dyDescent="0.2">
      <c r="A311" s="54"/>
      <c r="B311" s="14"/>
      <c r="C311" s="165"/>
      <c r="D311" s="10"/>
      <c r="E311" s="10"/>
      <c r="F311" s="10"/>
      <c r="G311" s="10"/>
      <c r="H311" s="10"/>
      <c r="I311" s="10"/>
      <c r="J311" s="10"/>
      <c r="K311" s="62"/>
      <c r="L311" s="54"/>
      <c r="M311" s="14"/>
      <c r="N311" s="10"/>
      <c r="O311" s="62"/>
      <c r="P311" s="62"/>
      <c r="Q311" s="62"/>
      <c r="R311" s="62"/>
      <c r="S311" s="62"/>
      <c r="T311" s="62"/>
      <c r="U311" s="62"/>
      <c r="V311" s="62"/>
      <c r="W311" s="212"/>
      <c r="X311" s="54"/>
      <c r="Y311" s="14"/>
      <c r="Z311" s="212"/>
      <c r="AA311" s="62"/>
      <c r="AB311" s="62"/>
      <c r="AC311" s="62"/>
      <c r="AD311" s="62"/>
      <c r="AE311" s="62"/>
      <c r="AF311" s="62"/>
      <c r="AG311" s="62"/>
      <c r="AH311" s="62"/>
    </row>
    <row r="312" spans="1:34" x14ac:dyDescent="0.2">
      <c r="A312" s="54"/>
      <c r="B312" s="14"/>
      <c r="C312" s="165"/>
      <c r="D312" s="10"/>
      <c r="E312" s="10"/>
      <c r="F312" s="10"/>
      <c r="G312" s="10"/>
      <c r="H312" s="10"/>
      <c r="I312" s="10"/>
      <c r="J312" s="10"/>
      <c r="K312" s="62"/>
      <c r="L312" s="54"/>
      <c r="M312" s="14"/>
      <c r="N312" s="10"/>
      <c r="O312" s="62"/>
      <c r="P312" s="62"/>
      <c r="Q312" s="62"/>
      <c r="R312" s="62"/>
      <c r="S312" s="62"/>
      <c r="T312" s="62"/>
      <c r="U312" s="62"/>
      <c r="V312" s="62"/>
      <c r="W312" s="212"/>
      <c r="X312" s="54"/>
      <c r="Y312" s="14"/>
      <c r="Z312" s="212"/>
      <c r="AA312" s="62"/>
      <c r="AB312" s="62"/>
      <c r="AC312" s="62"/>
      <c r="AD312" s="62"/>
      <c r="AE312" s="62"/>
      <c r="AF312" s="62"/>
      <c r="AG312" s="62"/>
      <c r="AH312" s="62"/>
    </row>
    <row r="313" spans="1:34" x14ac:dyDescent="0.2">
      <c r="A313" s="54"/>
      <c r="B313" s="14"/>
      <c r="C313" s="165"/>
      <c r="D313" s="10"/>
      <c r="E313" s="10"/>
      <c r="F313" s="10"/>
      <c r="G313" s="10"/>
      <c r="H313" s="10"/>
      <c r="I313" s="10"/>
      <c r="J313" s="10"/>
      <c r="K313" s="62"/>
      <c r="L313" s="54"/>
      <c r="M313" s="14"/>
      <c r="N313" s="10"/>
      <c r="O313" s="62"/>
      <c r="P313" s="62"/>
      <c r="Q313" s="62"/>
      <c r="R313" s="62"/>
      <c r="S313" s="62"/>
      <c r="T313" s="62"/>
      <c r="U313" s="62"/>
      <c r="V313" s="62"/>
      <c r="W313" s="212"/>
      <c r="X313" s="54"/>
      <c r="Y313" s="14"/>
      <c r="Z313" s="212"/>
      <c r="AA313" s="62"/>
      <c r="AB313" s="62"/>
      <c r="AC313" s="62"/>
      <c r="AD313" s="62"/>
      <c r="AE313" s="62"/>
      <c r="AF313" s="62"/>
      <c r="AG313" s="62"/>
      <c r="AH313" s="62"/>
    </row>
    <row r="314" spans="1:34" x14ac:dyDescent="0.2">
      <c r="A314" s="54"/>
      <c r="B314" s="14"/>
      <c r="C314" s="165"/>
      <c r="D314" s="10"/>
      <c r="E314" s="10"/>
      <c r="F314" s="10"/>
      <c r="G314" s="10"/>
      <c r="H314" s="10"/>
      <c r="I314" s="10"/>
      <c r="J314" s="10"/>
      <c r="K314" s="62"/>
      <c r="L314" s="54"/>
      <c r="M314" s="14"/>
      <c r="N314" s="10"/>
      <c r="O314" s="62"/>
      <c r="P314" s="62"/>
      <c r="Q314" s="62"/>
      <c r="R314" s="62"/>
      <c r="S314" s="62"/>
      <c r="T314" s="62"/>
      <c r="U314" s="62"/>
      <c r="V314" s="62"/>
      <c r="W314" s="212"/>
      <c r="X314" s="54"/>
      <c r="Y314" s="14"/>
      <c r="Z314" s="212"/>
      <c r="AA314" s="62"/>
      <c r="AB314" s="62"/>
      <c r="AC314" s="62"/>
      <c r="AD314" s="62"/>
      <c r="AE314" s="62"/>
      <c r="AF314" s="62"/>
      <c r="AG314" s="62"/>
      <c r="AH314" s="62"/>
    </row>
    <row r="315" spans="1:34" x14ac:dyDescent="0.2">
      <c r="A315" s="54"/>
      <c r="B315" s="14"/>
      <c r="C315" s="165"/>
      <c r="D315" s="10"/>
      <c r="E315" s="10"/>
      <c r="F315" s="10"/>
      <c r="G315" s="10"/>
      <c r="H315" s="10"/>
      <c r="I315" s="10"/>
      <c r="J315" s="10"/>
      <c r="K315" s="62"/>
      <c r="L315" s="54"/>
      <c r="M315" s="14"/>
      <c r="N315" s="10"/>
      <c r="O315" s="62"/>
      <c r="P315" s="62"/>
      <c r="Q315" s="62"/>
      <c r="R315" s="62"/>
      <c r="S315" s="62"/>
      <c r="T315" s="62"/>
      <c r="U315" s="62"/>
      <c r="V315" s="62"/>
      <c r="W315" s="212"/>
      <c r="X315" s="54"/>
      <c r="Y315" s="14"/>
      <c r="Z315" s="212"/>
      <c r="AA315" s="62"/>
      <c r="AB315" s="62"/>
      <c r="AC315" s="62"/>
      <c r="AD315" s="62"/>
      <c r="AE315" s="62"/>
      <c r="AF315" s="62"/>
      <c r="AG315" s="62"/>
      <c r="AH315" s="62"/>
    </row>
    <row r="316" spans="1:34" x14ac:dyDescent="0.2">
      <c r="A316" s="54"/>
      <c r="B316" s="14"/>
      <c r="C316" s="165"/>
      <c r="D316" s="10"/>
      <c r="E316" s="10"/>
      <c r="F316" s="10"/>
      <c r="G316" s="10"/>
      <c r="H316" s="10"/>
      <c r="I316" s="10"/>
      <c r="J316" s="10"/>
      <c r="K316" s="62"/>
      <c r="L316" s="54"/>
      <c r="M316" s="14"/>
      <c r="N316" s="10"/>
      <c r="O316" s="62"/>
      <c r="P316" s="62"/>
      <c r="Q316" s="62"/>
      <c r="R316" s="62"/>
      <c r="S316" s="62"/>
      <c r="T316" s="62"/>
      <c r="U316" s="62"/>
      <c r="V316" s="62"/>
      <c r="W316" s="212"/>
      <c r="X316" s="54"/>
      <c r="Y316" s="14"/>
      <c r="Z316" s="212"/>
      <c r="AA316" s="62"/>
      <c r="AB316" s="62"/>
      <c r="AC316" s="62"/>
      <c r="AD316" s="62"/>
      <c r="AE316" s="62"/>
      <c r="AF316" s="62"/>
      <c r="AG316" s="62"/>
      <c r="AH316" s="62"/>
    </row>
    <row r="317" spans="1:34" x14ac:dyDescent="0.2">
      <c r="A317" s="54"/>
      <c r="B317" s="14"/>
      <c r="C317" s="165"/>
      <c r="D317" s="10"/>
      <c r="E317" s="10"/>
      <c r="F317" s="10"/>
      <c r="G317" s="10"/>
      <c r="H317" s="10"/>
      <c r="I317" s="10"/>
      <c r="J317" s="10"/>
      <c r="K317" s="62"/>
      <c r="L317" s="54"/>
      <c r="M317" s="14"/>
      <c r="N317" s="10"/>
      <c r="O317" s="62"/>
      <c r="P317" s="62"/>
      <c r="Q317" s="62"/>
      <c r="R317" s="62"/>
      <c r="S317" s="62"/>
      <c r="T317" s="62"/>
      <c r="U317" s="62"/>
      <c r="V317" s="62"/>
      <c r="W317" s="212"/>
      <c r="X317" s="54"/>
      <c r="Y317" s="14"/>
      <c r="Z317" s="212"/>
      <c r="AA317" s="62"/>
      <c r="AB317" s="62"/>
      <c r="AC317" s="62"/>
      <c r="AD317" s="62"/>
      <c r="AE317" s="62"/>
      <c r="AF317" s="62"/>
      <c r="AG317" s="62"/>
      <c r="AH317" s="62"/>
    </row>
    <row r="318" spans="1:34" x14ac:dyDescent="0.2">
      <c r="A318" s="54"/>
      <c r="B318" s="14"/>
      <c r="C318" s="165"/>
      <c r="D318" s="10"/>
      <c r="E318" s="10"/>
      <c r="F318" s="10"/>
      <c r="G318" s="10"/>
      <c r="H318" s="10"/>
      <c r="I318" s="10"/>
      <c r="J318" s="10"/>
      <c r="K318" s="62"/>
      <c r="L318" s="54"/>
      <c r="M318" s="14"/>
      <c r="N318" s="10"/>
      <c r="O318" s="62"/>
      <c r="P318" s="62"/>
      <c r="Q318" s="62"/>
      <c r="R318" s="62"/>
      <c r="S318" s="62"/>
      <c r="T318" s="62"/>
      <c r="U318" s="62"/>
      <c r="V318" s="62"/>
      <c r="W318" s="212"/>
      <c r="X318" s="54"/>
      <c r="Y318" s="14"/>
      <c r="Z318" s="212"/>
      <c r="AA318" s="62"/>
      <c r="AB318" s="62"/>
      <c r="AC318" s="62"/>
      <c r="AD318" s="62"/>
      <c r="AE318" s="62"/>
      <c r="AF318" s="62"/>
      <c r="AG318" s="62"/>
      <c r="AH318" s="62"/>
    </row>
    <row r="319" spans="1:34" x14ac:dyDescent="0.2">
      <c r="A319" s="54"/>
      <c r="B319" s="14"/>
      <c r="C319" s="165"/>
      <c r="D319" s="10"/>
      <c r="E319" s="10"/>
      <c r="F319" s="10"/>
      <c r="G319" s="10"/>
      <c r="H319" s="10"/>
      <c r="I319" s="10"/>
      <c r="J319" s="10"/>
      <c r="K319" s="62"/>
      <c r="L319" s="54"/>
      <c r="M319" s="14"/>
      <c r="N319" s="10"/>
      <c r="O319" s="62"/>
      <c r="P319" s="62"/>
      <c r="Q319" s="62"/>
      <c r="R319" s="62"/>
      <c r="S319" s="62"/>
      <c r="T319" s="62"/>
      <c r="U319" s="62"/>
      <c r="V319" s="62"/>
      <c r="W319" s="212"/>
      <c r="X319" s="54"/>
      <c r="Y319" s="14"/>
      <c r="Z319" s="212"/>
      <c r="AA319" s="62"/>
      <c r="AB319" s="62"/>
      <c r="AC319" s="62"/>
      <c r="AD319" s="62"/>
      <c r="AE319" s="62"/>
      <c r="AF319" s="62"/>
      <c r="AG319" s="62"/>
      <c r="AH319" s="62"/>
    </row>
    <row r="320" spans="1:34" x14ac:dyDescent="0.2">
      <c r="A320" s="54"/>
      <c r="B320" s="14"/>
      <c r="C320" s="165"/>
      <c r="D320" s="10"/>
      <c r="E320" s="10"/>
      <c r="F320" s="10"/>
      <c r="G320" s="10"/>
      <c r="H320" s="10"/>
      <c r="I320" s="10"/>
      <c r="J320" s="10"/>
      <c r="K320" s="62"/>
      <c r="L320" s="54"/>
      <c r="M320" s="14"/>
      <c r="N320" s="10"/>
      <c r="O320" s="62"/>
      <c r="P320" s="62"/>
      <c r="Q320" s="62"/>
      <c r="R320" s="62"/>
      <c r="S320" s="62"/>
      <c r="T320" s="62"/>
      <c r="U320" s="62"/>
      <c r="V320" s="62"/>
      <c r="W320" s="212"/>
      <c r="X320" s="54"/>
      <c r="Y320" s="14"/>
      <c r="Z320" s="212"/>
      <c r="AA320" s="62"/>
      <c r="AB320" s="62"/>
      <c r="AC320" s="62"/>
      <c r="AD320" s="62"/>
      <c r="AE320" s="62"/>
      <c r="AF320" s="62"/>
      <c r="AG320" s="62"/>
      <c r="AH320" s="62"/>
    </row>
    <row r="321" spans="1:34" x14ac:dyDescent="0.2">
      <c r="A321" s="54"/>
      <c r="B321" s="14"/>
      <c r="C321" s="165"/>
      <c r="D321" s="10"/>
      <c r="E321" s="10"/>
      <c r="F321" s="10"/>
      <c r="G321" s="10"/>
      <c r="H321" s="10"/>
      <c r="I321" s="10"/>
      <c r="J321" s="10"/>
      <c r="K321" s="62"/>
      <c r="L321" s="54"/>
      <c r="M321" s="14"/>
      <c r="N321" s="10"/>
      <c r="O321" s="62"/>
      <c r="P321" s="62"/>
      <c r="Q321" s="62"/>
      <c r="R321" s="62"/>
      <c r="S321" s="62"/>
      <c r="T321" s="62"/>
      <c r="U321" s="62"/>
      <c r="V321" s="62"/>
      <c r="W321" s="212"/>
      <c r="X321" s="54"/>
      <c r="Y321" s="14"/>
      <c r="Z321" s="212"/>
      <c r="AA321" s="62"/>
      <c r="AB321" s="62"/>
      <c r="AC321" s="62"/>
      <c r="AD321" s="62"/>
      <c r="AE321" s="62"/>
      <c r="AF321" s="62"/>
      <c r="AG321" s="62"/>
      <c r="AH321" s="62"/>
    </row>
    <row r="322" spans="1:34" x14ac:dyDescent="0.2">
      <c r="A322" s="54"/>
      <c r="B322" s="14"/>
      <c r="C322" s="165"/>
      <c r="D322" s="10"/>
      <c r="E322" s="10"/>
      <c r="F322" s="10"/>
      <c r="G322" s="10"/>
      <c r="H322" s="10"/>
      <c r="I322" s="10"/>
      <c r="J322" s="10"/>
      <c r="K322" s="62"/>
      <c r="L322" s="54"/>
      <c r="M322" s="14"/>
      <c r="N322" s="10"/>
      <c r="O322" s="62"/>
      <c r="P322" s="62"/>
      <c r="Q322" s="62"/>
      <c r="R322" s="62"/>
      <c r="S322" s="62"/>
      <c r="T322" s="62"/>
      <c r="U322" s="62"/>
      <c r="V322" s="62"/>
      <c r="W322" s="212"/>
      <c r="X322" s="54"/>
      <c r="Y322" s="14"/>
      <c r="Z322" s="212"/>
      <c r="AA322" s="62"/>
      <c r="AB322" s="62"/>
      <c r="AC322" s="62"/>
      <c r="AD322" s="62"/>
      <c r="AE322" s="62"/>
      <c r="AF322" s="62"/>
      <c r="AG322" s="62"/>
      <c r="AH322" s="62"/>
    </row>
    <row r="323" spans="1:34" x14ac:dyDescent="0.2">
      <c r="A323" s="54"/>
      <c r="B323" s="14"/>
      <c r="C323" s="165"/>
      <c r="D323" s="10"/>
      <c r="E323" s="10"/>
      <c r="F323" s="10"/>
      <c r="G323" s="10"/>
      <c r="H323" s="10"/>
      <c r="I323" s="10"/>
      <c r="J323" s="10"/>
      <c r="K323" s="62"/>
      <c r="L323" s="54"/>
      <c r="M323" s="14"/>
      <c r="N323" s="10"/>
      <c r="O323" s="62"/>
      <c r="P323" s="62"/>
      <c r="Q323" s="62"/>
      <c r="R323" s="62"/>
      <c r="S323" s="62"/>
      <c r="T323" s="62"/>
      <c r="U323" s="62"/>
      <c r="V323" s="62"/>
      <c r="W323" s="212"/>
      <c r="X323" s="54"/>
      <c r="Y323" s="14"/>
      <c r="Z323" s="212"/>
      <c r="AA323" s="62"/>
      <c r="AB323" s="62"/>
      <c r="AC323" s="62"/>
      <c r="AD323" s="62"/>
      <c r="AE323" s="62"/>
      <c r="AF323" s="62"/>
      <c r="AG323" s="62"/>
      <c r="AH323" s="62"/>
    </row>
    <row r="324" spans="1:34" x14ac:dyDescent="0.2">
      <c r="A324" s="54"/>
      <c r="B324" s="14"/>
      <c r="C324" s="165"/>
      <c r="D324" s="10"/>
      <c r="E324" s="10"/>
      <c r="F324" s="10"/>
      <c r="G324" s="10"/>
      <c r="H324" s="10"/>
      <c r="I324" s="10"/>
      <c r="J324" s="10"/>
      <c r="K324" s="62"/>
      <c r="L324" s="54"/>
      <c r="M324" s="14"/>
      <c r="N324" s="10"/>
      <c r="O324" s="62"/>
      <c r="P324" s="62"/>
      <c r="Q324" s="62"/>
      <c r="R324" s="62"/>
      <c r="S324" s="62"/>
      <c r="T324" s="62"/>
      <c r="U324" s="62"/>
      <c r="V324" s="62"/>
      <c r="W324" s="212"/>
      <c r="X324" s="54"/>
      <c r="Y324" s="14"/>
      <c r="Z324" s="212"/>
      <c r="AA324" s="62"/>
      <c r="AB324" s="62"/>
      <c r="AC324" s="62"/>
      <c r="AD324" s="62"/>
      <c r="AE324" s="62"/>
      <c r="AF324" s="62"/>
      <c r="AG324" s="62"/>
      <c r="AH324" s="62"/>
    </row>
    <row r="325" spans="1:34" x14ac:dyDescent="0.2">
      <c r="A325" s="54"/>
      <c r="B325" s="14"/>
      <c r="C325" s="165"/>
      <c r="D325" s="10"/>
      <c r="E325" s="10"/>
      <c r="F325" s="10"/>
      <c r="G325" s="10"/>
      <c r="H325" s="10"/>
      <c r="I325" s="10"/>
      <c r="J325" s="10"/>
      <c r="K325" s="62"/>
      <c r="L325" s="54"/>
      <c r="M325" s="14"/>
      <c r="N325" s="10"/>
      <c r="O325" s="62"/>
      <c r="P325" s="62"/>
      <c r="Q325" s="62"/>
      <c r="R325" s="62"/>
      <c r="S325" s="62"/>
      <c r="T325" s="62"/>
      <c r="U325" s="62"/>
      <c r="V325" s="62"/>
      <c r="W325" s="212"/>
      <c r="X325" s="54"/>
      <c r="Y325" s="14"/>
      <c r="Z325" s="212"/>
      <c r="AA325" s="62"/>
      <c r="AB325" s="62"/>
      <c r="AC325" s="62"/>
      <c r="AD325" s="62"/>
      <c r="AE325" s="62"/>
      <c r="AF325" s="62"/>
      <c r="AG325" s="62"/>
      <c r="AH325" s="62"/>
    </row>
    <row r="326" spans="1:34" x14ac:dyDescent="0.2">
      <c r="A326" s="54"/>
      <c r="B326" s="14"/>
      <c r="C326" s="165"/>
      <c r="D326" s="10"/>
      <c r="E326" s="10"/>
      <c r="F326" s="10"/>
      <c r="G326" s="10"/>
      <c r="H326" s="10"/>
      <c r="I326" s="10"/>
      <c r="J326" s="10"/>
      <c r="K326" s="62"/>
      <c r="L326" s="54"/>
      <c r="M326" s="14"/>
      <c r="N326" s="10"/>
      <c r="O326" s="62"/>
      <c r="P326" s="62"/>
      <c r="Q326" s="62"/>
      <c r="R326" s="62"/>
      <c r="S326" s="62"/>
      <c r="T326" s="62"/>
      <c r="U326" s="62"/>
      <c r="V326" s="62"/>
      <c r="W326" s="212"/>
      <c r="X326" s="54"/>
      <c r="Y326" s="14"/>
      <c r="Z326" s="212"/>
      <c r="AA326" s="62"/>
      <c r="AB326" s="62"/>
      <c r="AC326" s="62"/>
      <c r="AD326" s="62"/>
      <c r="AE326" s="62"/>
      <c r="AF326" s="62"/>
      <c r="AG326" s="62"/>
      <c r="AH326" s="62"/>
    </row>
    <row r="327" spans="1:34" x14ac:dyDescent="0.2">
      <c r="A327" s="54"/>
      <c r="B327" s="14"/>
      <c r="C327" s="165"/>
      <c r="D327" s="10"/>
      <c r="E327" s="10"/>
      <c r="F327" s="10"/>
      <c r="G327" s="10"/>
      <c r="H327" s="10"/>
      <c r="I327" s="10"/>
      <c r="J327" s="10"/>
      <c r="K327" s="62"/>
      <c r="L327" s="54"/>
      <c r="M327" s="14"/>
      <c r="N327" s="10"/>
      <c r="O327" s="62"/>
      <c r="P327" s="62"/>
      <c r="Q327" s="62"/>
      <c r="R327" s="62"/>
      <c r="S327" s="62"/>
      <c r="T327" s="62"/>
      <c r="U327" s="62"/>
      <c r="V327" s="62"/>
      <c r="W327" s="212"/>
      <c r="X327" s="54"/>
      <c r="Y327" s="14"/>
      <c r="Z327" s="212"/>
      <c r="AA327" s="62"/>
      <c r="AB327" s="62"/>
      <c r="AC327" s="62"/>
      <c r="AD327" s="62"/>
      <c r="AE327" s="62"/>
      <c r="AF327" s="62"/>
      <c r="AG327" s="62"/>
      <c r="AH327" s="62"/>
    </row>
    <row r="328" spans="1:34" x14ac:dyDescent="0.2">
      <c r="A328" s="54"/>
      <c r="B328" s="14"/>
      <c r="C328" s="165"/>
      <c r="D328" s="10"/>
      <c r="E328" s="10"/>
      <c r="F328" s="10"/>
      <c r="G328" s="10"/>
      <c r="H328" s="10"/>
      <c r="I328" s="10"/>
      <c r="J328" s="10"/>
      <c r="K328" s="62"/>
      <c r="L328" s="54"/>
      <c r="M328" s="14"/>
      <c r="N328" s="10"/>
      <c r="O328" s="62"/>
      <c r="P328" s="62"/>
      <c r="Q328" s="62"/>
      <c r="R328" s="62"/>
      <c r="S328" s="62"/>
      <c r="T328" s="62"/>
      <c r="U328" s="62"/>
      <c r="V328" s="62"/>
      <c r="W328" s="212"/>
      <c r="X328" s="54"/>
      <c r="Y328" s="14"/>
      <c r="Z328" s="212"/>
      <c r="AA328" s="62"/>
      <c r="AB328" s="62"/>
      <c r="AC328" s="62"/>
      <c r="AD328" s="62"/>
      <c r="AE328" s="62"/>
      <c r="AF328" s="62"/>
      <c r="AG328" s="62"/>
      <c r="AH328" s="62"/>
    </row>
    <row r="329" spans="1:34" x14ac:dyDescent="0.2">
      <c r="A329" s="54"/>
      <c r="B329" s="14"/>
      <c r="C329" s="165"/>
      <c r="D329" s="10"/>
      <c r="E329" s="10"/>
      <c r="F329" s="10"/>
      <c r="G329" s="10"/>
      <c r="H329" s="10"/>
      <c r="I329" s="10"/>
      <c r="J329" s="10"/>
      <c r="K329" s="62"/>
      <c r="L329" s="54"/>
      <c r="M329" s="14"/>
      <c r="N329" s="10"/>
      <c r="O329" s="62"/>
      <c r="P329" s="62"/>
      <c r="Q329" s="62"/>
      <c r="R329" s="62"/>
      <c r="S329" s="62"/>
      <c r="T329" s="62"/>
      <c r="U329" s="62"/>
      <c r="V329" s="62"/>
      <c r="W329" s="212"/>
      <c r="X329" s="54"/>
      <c r="Y329" s="14"/>
      <c r="Z329" s="212"/>
      <c r="AA329" s="62"/>
      <c r="AB329" s="62"/>
      <c r="AC329" s="62"/>
      <c r="AD329" s="62"/>
      <c r="AE329" s="62"/>
      <c r="AF329" s="62"/>
      <c r="AG329" s="62"/>
      <c r="AH329" s="62"/>
    </row>
    <row r="330" spans="1:34" x14ac:dyDescent="0.2">
      <c r="A330" s="54"/>
      <c r="B330" s="14"/>
      <c r="C330" s="165"/>
      <c r="D330" s="10"/>
      <c r="E330" s="10"/>
      <c r="F330" s="10"/>
      <c r="G330" s="10"/>
      <c r="H330" s="10"/>
      <c r="I330" s="10"/>
      <c r="J330" s="10"/>
      <c r="K330" s="62"/>
      <c r="L330" s="54"/>
      <c r="M330" s="14"/>
      <c r="N330" s="10"/>
      <c r="O330" s="62"/>
      <c r="P330" s="62"/>
      <c r="Q330" s="62"/>
      <c r="R330" s="62"/>
      <c r="S330" s="62"/>
      <c r="T330" s="62"/>
      <c r="U330" s="62"/>
      <c r="V330" s="62"/>
      <c r="W330" s="212"/>
      <c r="X330" s="54"/>
      <c r="Y330" s="14"/>
      <c r="Z330" s="212"/>
      <c r="AA330" s="62"/>
      <c r="AB330" s="62"/>
      <c r="AC330" s="62"/>
      <c r="AD330" s="62"/>
      <c r="AE330" s="62"/>
      <c r="AF330" s="62"/>
      <c r="AG330" s="62"/>
      <c r="AH330" s="62"/>
    </row>
    <row r="331" spans="1:34" x14ac:dyDescent="0.2">
      <c r="A331" s="54"/>
      <c r="B331" s="14"/>
      <c r="C331" s="165"/>
      <c r="D331" s="10"/>
      <c r="E331" s="10"/>
      <c r="F331" s="10"/>
      <c r="G331" s="10"/>
      <c r="H331" s="10"/>
      <c r="I331" s="10"/>
      <c r="J331" s="10"/>
      <c r="K331" s="62"/>
      <c r="L331" s="54"/>
      <c r="M331" s="14"/>
      <c r="N331" s="10"/>
      <c r="O331" s="62"/>
      <c r="P331" s="62"/>
      <c r="Q331" s="62"/>
      <c r="R331" s="62"/>
      <c r="S331" s="62"/>
      <c r="T331" s="62"/>
      <c r="U331" s="62"/>
      <c r="V331" s="62"/>
      <c r="W331" s="212"/>
      <c r="X331" s="54"/>
      <c r="Y331" s="14"/>
      <c r="Z331" s="212"/>
      <c r="AA331" s="62"/>
      <c r="AB331" s="62"/>
      <c r="AC331" s="62"/>
      <c r="AD331" s="62"/>
      <c r="AE331" s="62"/>
      <c r="AF331" s="62"/>
      <c r="AG331" s="62"/>
      <c r="AH331" s="62"/>
    </row>
    <row r="332" spans="1:34" x14ac:dyDescent="0.2">
      <c r="A332" s="54"/>
      <c r="B332" s="14"/>
      <c r="C332" s="165"/>
      <c r="D332" s="10"/>
      <c r="E332" s="10"/>
      <c r="F332" s="10"/>
      <c r="G332" s="10"/>
      <c r="H332" s="10"/>
      <c r="I332" s="10"/>
      <c r="J332" s="10"/>
      <c r="K332" s="62"/>
      <c r="L332" s="54"/>
      <c r="M332" s="14"/>
      <c r="N332" s="10"/>
      <c r="O332" s="62"/>
      <c r="P332" s="62"/>
      <c r="Q332" s="62"/>
      <c r="R332" s="62"/>
      <c r="S332" s="62"/>
      <c r="T332" s="62"/>
      <c r="U332" s="62"/>
      <c r="V332" s="62"/>
      <c r="W332" s="212"/>
      <c r="X332" s="54"/>
      <c r="Y332" s="14"/>
      <c r="Z332" s="212"/>
      <c r="AA332" s="62"/>
      <c r="AB332" s="62"/>
      <c r="AC332" s="62"/>
      <c r="AD332" s="62"/>
      <c r="AE332" s="62"/>
      <c r="AF332" s="62"/>
      <c r="AG332" s="62"/>
      <c r="AH332" s="62"/>
    </row>
    <row r="333" spans="1:34" x14ac:dyDescent="0.2">
      <c r="A333" s="54"/>
      <c r="B333" s="14"/>
      <c r="C333" s="165"/>
      <c r="D333" s="10"/>
      <c r="E333" s="10"/>
      <c r="F333" s="10"/>
      <c r="G333" s="10"/>
      <c r="H333" s="10"/>
      <c r="I333" s="10"/>
      <c r="J333" s="10"/>
      <c r="K333" s="62"/>
      <c r="L333" s="54"/>
      <c r="M333" s="14"/>
      <c r="N333" s="10"/>
      <c r="O333" s="62"/>
      <c r="P333" s="62"/>
      <c r="Q333" s="62"/>
      <c r="R333" s="62"/>
      <c r="S333" s="62"/>
      <c r="T333" s="62"/>
      <c r="U333" s="62"/>
      <c r="V333" s="62"/>
      <c r="W333" s="212"/>
      <c r="X333" s="54"/>
      <c r="Y333" s="14"/>
      <c r="Z333" s="212"/>
      <c r="AA333" s="62"/>
      <c r="AB333" s="62"/>
      <c r="AC333" s="62"/>
      <c r="AD333" s="62"/>
      <c r="AE333" s="62"/>
      <c r="AF333" s="62"/>
      <c r="AG333" s="62"/>
      <c r="AH333" s="62"/>
    </row>
    <row r="334" spans="1:34" x14ac:dyDescent="0.2">
      <c r="A334" s="54"/>
      <c r="B334" s="14"/>
      <c r="C334" s="165"/>
      <c r="D334" s="10"/>
      <c r="E334" s="10"/>
      <c r="F334" s="10"/>
      <c r="G334" s="10"/>
      <c r="H334" s="10"/>
      <c r="I334" s="10"/>
      <c r="J334" s="10"/>
      <c r="K334" s="62"/>
      <c r="L334" s="54"/>
      <c r="M334" s="14"/>
      <c r="N334" s="10"/>
      <c r="O334" s="62"/>
      <c r="P334" s="62"/>
      <c r="Q334" s="62"/>
      <c r="R334" s="62"/>
      <c r="S334" s="62"/>
      <c r="T334" s="62"/>
      <c r="U334" s="62"/>
      <c r="V334" s="62"/>
      <c r="W334" s="212"/>
      <c r="X334" s="54"/>
      <c r="Y334" s="14"/>
      <c r="Z334" s="212"/>
      <c r="AA334" s="62"/>
      <c r="AB334" s="62"/>
      <c r="AC334" s="62"/>
      <c r="AD334" s="62"/>
      <c r="AE334" s="62"/>
      <c r="AF334" s="62"/>
      <c r="AG334" s="62"/>
      <c r="AH334" s="62"/>
    </row>
    <row r="335" spans="1:34" x14ac:dyDescent="0.2">
      <c r="A335" s="54"/>
      <c r="B335" s="14"/>
      <c r="C335" s="165"/>
      <c r="D335" s="10"/>
      <c r="E335" s="10"/>
      <c r="F335" s="10"/>
      <c r="G335" s="10"/>
      <c r="H335" s="10"/>
      <c r="I335" s="10"/>
      <c r="J335" s="10"/>
      <c r="K335" s="62"/>
      <c r="L335" s="54"/>
      <c r="M335" s="14"/>
      <c r="N335" s="10"/>
      <c r="O335" s="62"/>
      <c r="P335" s="62"/>
      <c r="Q335" s="62"/>
      <c r="R335" s="62"/>
      <c r="S335" s="62"/>
      <c r="T335" s="62"/>
      <c r="U335" s="62"/>
      <c r="V335" s="62"/>
      <c r="W335" s="212"/>
      <c r="X335" s="54"/>
      <c r="Y335" s="14"/>
      <c r="Z335" s="212"/>
      <c r="AA335" s="62"/>
      <c r="AB335" s="62"/>
      <c r="AC335" s="62"/>
      <c r="AD335" s="62"/>
      <c r="AE335" s="62"/>
      <c r="AF335" s="62"/>
      <c r="AG335" s="62"/>
      <c r="AH335" s="62"/>
    </row>
    <row r="336" spans="1:34" x14ac:dyDescent="0.2">
      <c r="A336" s="54"/>
      <c r="B336" s="14"/>
      <c r="C336" s="165"/>
      <c r="D336" s="10"/>
      <c r="E336" s="10"/>
      <c r="F336" s="10"/>
      <c r="G336" s="10"/>
      <c r="H336" s="10"/>
      <c r="I336" s="10"/>
      <c r="J336" s="10"/>
      <c r="K336" s="62"/>
      <c r="L336" s="54"/>
      <c r="M336" s="14"/>
      <c r="N336" s="10"/>
      <c r="O336" s="62"/>
      <c r="P336" s="62"/>
      <c r="Q336" s="62"/>
      <c r="R336" s="62"/>
      <c r="S336" s="62"/>
      <c r="T336" s="62"/>
      <c r="U336" s="62"/>
      <c r="V336" s="62"/>
      <c r="W336" s="212"/>
      <c r="X336" s="54"/>
      <c r="Y336" s="14"/>
      <c r="Z336" s="212"/>
      <c r="AA336" s="62"/>
      <c r="AB336" s="62"/>
      <c r="AC336" s="62"/>
      <c r="AD336" s="62"/>
      <c r="AE336" s="62"/>
      <c r="AF336" s="62"/>
      <c r="AG336" s="62"/>
      <c r="AH336" s="62"/>
    </row>
    <row r="337" spans="1:34" x14ac:dyDescent="0.2">
      <c r="A337" s="54"/>
      <c r="B337" s="14"/>
      <c r="C337" s="165"/>
      <c r="D337" s="10"/>
      <c r="E337" s="10"/>
      <c r="F337" s="10"/>
      <c r="G337" s="10"/>
      <c r="H337" s="10"/>
      <c r="I337" s="10"/>
      <c r="J337" s="10"/>
      <c r="K337" s="62"/>
      <c r="L337" s="54"/>
      <c r="M337" s="14"/>
      <c r="N337" s="10"/>
      <c r="O337" s="62"/>
      <c r="P337" s="62"/>
      <c r="Q337" s="62"/>
      <c r="R337" s="62"/>
      <c r="S337" s="62"/>
      <c r="T337" s="62"/>
      <c r="U337" s="62"/>
      <c r="V337" s="62"/>
      <c r="W337" s="212"/>
      <c r="X337" s="54"/>
      <c r="Y337" s="14"/>
      <c r="Z337" s="212"/>
      <c r="AA337" s="62"/>
      <c r="AB337" s="62"/>
      <c r="AC337" s="62"/>
      <c r="AD337" s="62"/>
      <c r="AE337" s="62"/>
      <c r="AF337" s="62"/>
      <c r="AG337" s="62"/>
      <c r="AH337" s="62"/>
    </row>
    <row r="338" spans="1:34" x14ac:dyDescent="0.2">
      <c r="A338" s="54"/>
      <c r="B338" s="14"/>
      <c r="C338" s="165"/>
      <c r="D338" s="10"/>
      <c r="E338" s="10"/>
      <c r="F338" s="10"/>
      <c r="G338" s="10"/>
      <c r="H338" s="10"/>
      <c r="I338" s="10"/>
      <c r="J338" s="10"/>
      <c r="K338" s="62"/>
      <c r="L338" s="54"/>
      <c r="M338" s="14"/>
      <c r="N338" s="10"/>
      <c r="O338" s="62"/>
      <c r="P338" s="62"/>
      <c r="Q338" s="62"/>
      <c r="R338" s="62"/>
      <c r="S338" s="62"/>
      <c r="T338" s="62"/>
      <c r="U338" s="62"/>
      <c r="V338" s="62"/>
      <c r="W338" s="212"/>
      <c r="X338" s="54"/>
      <c r="Y338" s="14"/>
      <c r="Z338" s="212"/>
      <c r="AA338" s="62"/>
      <c r="AB338" s="62"/>
      <c r="AC338" s="62"/>
      <c r="AD338" s="62"/>
      <c r="AE338" s="62"/>
      <c r="AF338" s="62"/>
      <c r="AG338" s="62"/>
      <c r="AH338" s="62"/>
    </row>
    <row r="339" spans="1:34" x14ac:dyDescent="0.2">
      <c r="A339" s="54"/>
      <c r="B339" s="14"/>
      <c r="C339" s="165"/>
      <c r="D339" s="10"/>
      <c r="E339" s="10"/>
      <c r="F339" s="10"/>
      <c r="G339" s="10"/>
      <c r="H339" s="10"/>
      <c r="I339" s="10"/>
      <c r="J339" s="10"/>
      <c r="K339" s="62"/>
      <c r="L339" s="54"/>
      <c r="M339" s="14"/>
      <c r="N339" s="10"/>
      <c r="O339" s="62"/>
      <c r="P339" s="62"/>
      <c r="Q339" s="62"/>
      <c r="R339" s="62"/>
      <c r="S339" s="62"/>
      <c r="T339" s="62"/>
      <c r="U339" s="62"/>
      <c r="V339" s="62"/>
      <c r="W339" s="212"/>
      <c r="X339" s="54"/>
      <c r="Y339" s="14"/>
      <c r="Z339" s="212"/>
      <c r="AA339" s="62"/>
      <c r="AB339" s="62"/>
      <c r="AC339" s="62"/>
      <c r="AD339" s="62"/>
      <c r="AE339" s="62"/>
      <c r="AF339" s="62"/>
      <c r="AG339" s="62"/>
      <c r="AH339" s="62"/>
    </row>
    <row r="340" spans="1:34" x14ac:dyDescent="0.2">
      <c r="A340" s="54"/>
      <c r="B340" s="14"/>
      <c r="C340" s="165"/>
      <c r="D340" s="10"/>
      <c r="E340" s="10"/>
      <c r="F340" s="10"/>
      <c r="G340" s="10"/>
      <c r="H340" s="10"/>
      <c r="I340" s="10"/>
      <c r="J340" s="10"/>
      <c r="K340" s="62"/>
      <c r="L340" s="54"/>
      <c r="M340" s="14"/>
      <c r="N340" s="10"/>
      <c r="O340" s="62"/>
      <c r="P340" s="62"/>
      <c r="Q340" s="62"/>
      <c r="R340" s="62"/>
      <c r="S340" s="62"/>
      <c r="T340" s="62"/>
      <c r="U340" s="62"/>
      <c r="V340" s="62"/>
      <c r="W340" s="212"/>
      <c r="X340" s="54"/>
      <c r="Y340" s="14"/>
      <c r="Z340" s="212"/>
      <c r="AA340" s="62"/>
      <c r="AB340" s="62"/>
      <c r="AC340" s="62"/>
      <c r="AD340" s="62"/>
      <c r="AE340" s="62"/>
      <c r="AF340" s="62"/>
      <c r="AG340" s="62"/>
      <c r="AH340" s="62"/>
    </row>
    <row r="341" spans="1:34" x14ac:dyDescent="0.2">
      <c r="A341" s="54"/>
      <c r="B341" s="14"/>
      <c r="C341" s="165"/>
      <c r="D341" s="10"/>
      <c r="E341" s="10"/>
      <c r="F341" s="10"/>
      <c r="G341" s="10"/>
      <c r="H341" s="10"/>
      <c r="I341" s="10"/>
      <c r="J341" s="10"/>
      <c r="K341" s="62"/>
      <c r="L341" s="54"/>
      <c r="M341" s="14"/>
      <c r="N341" s="10"/>
      <c r="O341" s="62"/>
      <c r="P341" s="62"/>
      <c r="Q341" s="62"/>
      <c r="R341" s="62"/>
      <c r="S341" s="62"/>
      <c r="T341" s="62"/>
      <c r="U341" s="62"/>
      <c r="V341" s="62"/>
      <c r="W341" s="212"/>
      <c r="X341" s="54"/>
      <c r="Y341" s="14"/>
      <c r="Z341" s="212"/>
      <c r="AA341" s="62"/>
      <c r="AB341" s="62"/>
      <c r="AC341" s="62"/>
      <c r="AD341" s="62"/>
      <c r="AE341" s="62"/>
      <c r="AF341" s="62"/>
      <c r="AG341" s="62"/>
      <c r="AH341" s="62"/>
    </row>
    <row r="342" spans="1:34" x14ac:dyDescent="0.2">
      <c r="A342" s="54"/>
      <c r="B342" s="14"/>
      <c r="C342" s="165"/>
      <c r="D342" s="10"/>
      <c r="E342" s="10"/>
      <c r="F342" s="10"/>
      <c r="G342" s="10"/>
      <c r="H342" s="10"/>
      <c r="I342" s="10"/>
      <c r="J342" s="10"/>
      <c r="K342" s="62"/>
      <c r="L342" s="54"/>
      <c r="M342" s="14"/>
      <c r="N342" s="10"/>
      <c r="O342" s="62"/>
      <c r="P342" s="62"/>
      <c r="Q342" s="62"/>
      <c r="R342" s="62"/>
      <c r="S342" s="62"/>
      <c r="T342" s="62"/>
      <c r="U342" s="62"/>
      <c r="V342" s="62"/>
      <c r="W342" s="212"/>
      <c r="X342" s="54"/>
      <c r="Y342" s="14"/>
      <c r="Z342" s="212"/>
      <c r="AA342" s="62"/>
      <c r="AB342" s="62"/>
      <c r="AC342" s="62"/>
      <c r="AD342" s="62"/>
      <c r="AE342" s="62"/>
      <c r="AF342" s="62"/>
      <c r="AG342" s="62"/>
      <c r="AH342" s="62"/>
    </row>
    <row r="343" spans="1:34" x14ac:dyDescent="0.2">
      <c r="A343" s="54"/>
      <c r="B343" s="14"/>
      <c r="C343" s="165"/>
      <c r="D343" s="10"/>
      <c r="E343" s="10"/>
      <c r="F343" s="10"/>
      <c r="G343" s="10"/>
      <c r="H343" s="10"/>
      <c r="I343" s="10"/>
      <c r="J343" s="10"/>
      <c r="K343" s="62"/>
      <c r="L343" s="54"/>
      <c r="M343" s="14"/>
      <c r="N343" s="10"/>
      <c r="O343" s="62"/>
      <c r="P343" s="62"/>
      <c r="Q343" s="62"/>
      <c r="R343" s="62"/>
      <c r="S343" s="62"/>
      <c r="T343" s="62"/>
      <c r="U343" s="62"/>
      <c r="V343" s="62"/>
      <c r="W343" s="212"/>
      <c r="X343" s="54"/>
      <c r="Y343" s="14"/>
      <c r="Z343" s="212"/>
      <c r="AA343" s="62"/>
      <c r="AB343" s="62"/>
      <c r="AC343" s="62"/>
      <c r="AD343" s="62"/>
      <c r="AE343" s="62"/>
      <c r="AF343" s="62"/>
      <c r="AG343" s="62"/>
      <c r="AH343" s="62"/>
    </row>
    <row r="344" spans="1:34" x14ac:dyDescent="0.2">
      <c r="A344" s="54"/>
      <c r="B344" s="14"/>
      <c r="C344" s="165"/>
      <c r="D344" s="10"/>
      <c r="E344" s="10"/>
      <c r="F344" s="10"/>
      <c r="G344" s="10"/>
      <c r="H344" s="10"/>
      <c r="I344" s="10"/>
      <c r="J344" s="10"/>
      <c r="K344" s="62"/>
      <c r="L344" s="54"/>
      <c r="M344" s="14"/>
      <c r="N344" s="10"/>
      <c r="O344" s="62"/>
      <c r="P344" s="62"/>
      <c r="Q344" s="62"/>
      <c r="R344" s="62"/>
      <c r="S344" s="62"/>
      <c r="T344" s="62"/>
      <c r="U344" s="62"/>
      <c r="V344" s="62"/>
      <c r="W344" s="212"/>
      <c r="X344" s="54"/>
      <c r="Y344" s="14"/>
      <c r="Z344" s="212"/>
      <c r="AA344" s="62"/>
      <c r="AB344" s="62"/>
      <c r="AC344" s="62"/>
      <c r="AD344" s="62"/>
      <c r="AE344" s="62"/>
      <c r="AF344" s="62"/>
      <c r="AG344" s="62"/>
      <c r="AH344" s="62"/>
    </row>
    <row r="345" spans="1:34" x14ac:dyDescent="0.2">
      <c r="A345" s="54"/>
      <c r="B345" s="14"/>
      <c r="C345" s="165"/>
      <c r="D345" s="10"/>
      <c r="E345" s="10"/>
      <c r="F345" s="10"/>
      <c r="G345" s="10"/>
      <c r="H345" s="10"/>
      <c r="I345" s="10"/>
      <c r="J345" s="10"/>
      <c r="K345" s="62"/>
      <c r="L345" s="54"/>
      <c r="M345" s="14"/>
      <c r="N345" s="10"/>
      <c r="O345" s="62"/>
      <c r="P345" s="62"/>
      <c r="Q345" s="62"/>
      <c r="R345" s="62"/>
      <c r="S345" s="62"/>
      <c r="T345" s="62"/>
      <c r="U345" s="62"/>
      <c r="V345" s="62"/>
      <c r="W345" s="212"/>
      <c r="X345" s="54"/>
      <c r="Y345" s="14"/>
      <c r="Z345" s="212"/>
      <c r="AA345" s="62"/>
      <c r="AB345" s="62"/>
      <c r="AC345" s="62"/>
      <c r="AD345" s="62"/>
      <c r="AE345" s="62"/>
      <c r="AF345" s="62"/>
      <c r="AG345" s="62"/>
      <c r="AH345" s="62"/>
    </row>
    <row r="346" spans="1:34" x14ac:dyDescent="0.2">
      <c r="A346" s="54"/>
      <c r="B346" s="14"/>
      <c r="C346" s="165"/>
      <c r="D346" s="10"/>
      <c r="E346" s="10"/>
      <c r="F346" s="10"/>
      <c r="G346" s="10"/>
      <c r="H346" s="10"/>
      <c r="I346" s="10"/>
      <c r="J346" s="10"/>
      <c r="K346" s="62"/>
      <c r="L346" s="54"/>
      <c r="M346" s="14"/>
      <c r="N346" s="10"/>
      <c r="O346" s="62"/>
      <c r="P346" s="62"/>
      <c r="Q346" s="62"/>
      <c r="R346" s="62"/>
      <c r="S346" s="62"/>
      <c r="T346" s="62"/>
      <c r="U346" s="62"/>
      <c r="V346" s="62"/>
      <c r="W346" s="212"/>
      <c r="X346" s="54"/>
      <c r="Y346" s="14"/>
      <c r="Z346" s="212"/>
      <c r="AA346" s="62"/>
      <c r="AB346" s="62"/>
      <c r="AC346" s="62"/>
      <c r="AD346" s="62"/>
      <c r="AE346" s="62"/>
      <c r="AF346" s="62"/>
      <c r="AG346" s="62"/>
      <c r="AH346" s="62"/>
    </row>
    <row r="347" spans="1:34" x14ac:dyDescent="0.2">
      <c r="A347" s="54"/>
      <c r="B347" s="14"/>
      <c r="C347" s="165"/>
      <c r="D347" s="10"/>
      <c r="E347" s="10"/>
      <c r="F347" s="10"/>
      <c r="G347" s="10"/>
      <c r="H347" s="10"/>
      <c r="I347" s="10"/>
      <c r="J347" s="10"/>
      <c r="K347" s="62"/>
      <c r="L347" s="54"/>
      <c r="M347" s="14"/>
      <c r="N347" s="10"/>
      <c r="O347" s="62"/>
      <c r="P347" s="62"/>
      <c r="Q347" s="62"/>
      <c r="R347" s="62"/>
      <c r="S347" s="62"/>
      <c r="T347" s="62"/>
      <c r="U347" s="62"/>
      <c r="V347" s="62"/>
      <c r="W347" s="212"/>
      <c r="X347" s="54"/>
      <c r="Y347" s="14"/>
      <c r="Z347" s="212"/>
      <c r="AA347" s="62"/>
      <c r="AB347" s="62"/>
      <c r="AC347" s="62"/>
      <c r="AD347" s="62"/>
      <c r="AE347" s="62"/>
      <c r="AF347" s="62"/>
      <c r="AG347" s="62"/>
      <c r="AH347" s="62"/>
    </row>
    <row r="348" spans="1:34" x14ac:dyDescent="0.2">
      <c r="A348" s="54"/>
      <c r="B348" s="14"/>
      <c r="C348" s="165"/>
      <c r="D348" s="10"/>
      <c r="E348" s="10"/>
      <c r="F348" s="10"/>
      <c r="G348" s="10"/>
      <c r="H348" s="10"/>
      <c r="I348" s="10"/>
      <c r="J348" s="10"/>
      <c r="K348" s="62"/>
      <c r="L348" s="54"/>
      <c r="M348" s="14"/>
      <c r="N348" s="10"/>
      <c r="O348" s="62"/>
      <c r="P348" s="62"/>
      <c r="Q348" s="62"/>
      <c r="R348" s="62"/>
      <c r="S348" s="62"/>
      <c r="T348" s="62"/>
      <c r="U348" s="62"/>
      <c r="V348" s="62"/>
      <c r="W348" s="212"/>
      <c r="X348" s="54"/>
      <c r="Y348" s="14"/>
      <c r="Z348" s="212"/>
      <c r="AA348" s="62"/>
      <c r="AB348" s="62"/>
      <c r="AC348" s="62"/>
      <c r="AD348" s="62"/>
      <c r="AE348" s="62"/>
      <c r="AF348" s="62"/>
      <c r="AG348" s="62"/>
      <c r="AH348" s="62"/>
    </row>
  </sheetData>
  <mergeCells count="95">
    <mergeCell ref="M58:M59"/>
    <mergeCell ref="Y11:Y12"/>
    <mergeCell ref="Y58:Y59"/>
    <mergeCell ref="L11:L12"/>
    <mergeCell ref="L58:L59"/>
    <mergeCell ref="X11:X12"/>
    <mergeCell ref="X58:X59"/>
    <mergeCell ref="R11:R12"/>
    <mergeCell ref="S11:S12"/>
    <mergeCell ref="T11:T12"/>
    <mergeCell ref="U11:U12"/>
    <mergeCell ref="V11:V12"/>
    <mergeCell ref="V58:V59"/>
    <mergeCell ref="AE11:AE12"/>
    <mergeCell ref="AF11:AF12"/>
    <mergeCell ref="AG11:AG12"/>
    <mergeCell ref="AH11:AH12"/>
    <mergeCell ref="Z11:Z12"/>
    <mergeCell ref="AA11:AA12"/>
    <mergeCell ref="AB11:AB12"/>
    <mergeCell ref="AC11:AC12"/>
    <mergeCell ref="AD11:AD12"/>
    <mergeCell ref="K11:K12"/>
    <mergeCell ref="N11:N12"/>
    <mergeCell ref="O11:O12"/>
    <mergeCell ref="P11:P12"/>
    <mergeCell ref="Q11:Q12"/>
    <mergeCell ref="M11:M12"/>
    <mergeCell ref="F11:F12"/>
    <mergeCell ref="G11:G12"/>
    <mergeCell ref="H11:H12"/>
    <mergeCell ref="I11:I12"/>
    <mergeCell ref="J11:J12"/>
    <mergeCell ref="A11:A12"/>
    <mergeCell ref="B11:B12"/>
    <mergeCell ref="C11:C12"/>
    <mergeCell ref="D11:D12"/>
    <mergeCell ref="E11:E12"/>
    <mergeCell ref="AD58:AD59"/>
    <mergeCell ref="AE58:AE59"/>
    <mergeCell ref="AF58:AF59"/>
    <mergeCell ref="AG58:AG59"/>
    <mergeCell ref="AH58:AH59"/>
    <mergeCell ref="Z58:Z59"/>
    <mergeCell ref="AA58:AA59"/>
    <mergeCell ref="AB58:AB59"/>
    <mergeCell ref="AC58:AC59"/>
    <mergeCell ref="Q58:Q59"/>
    <mergeCell ref="R58:R59"/>
    <mergeCell ref="S58:S59"/>
    <mergeCell ref="T58:T59"/>
    <mergeCell ref="U58:U59"/>
    <mergeCell ref="A1:Z1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N58:N59"/>
    <mergeCell ref="O58:O59"/>
    <mergeCell ref="P58:P59"/>
    <mergeCell ref="A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Z6:Z7"/>
    <mergeCell ref="AA6:AA7"/>
    <mergeCell ref="AG6:AG7"/>
    <mergeCell ref="AH6:AH7"/>
    <mergeCell ref="AB6:AB7"/>
    <mergeCell ref="AC6:AC7"/>
    <mergeCell ref="AD6:AD7"/>
    <mergeCell ref="AE6:AE7"/>
    <mergeCell ref="AF6:AF7"/>
  </mergeCells>
  <phoneticPr fontId="0" type="noConversion"/>
  <printOptions horizontalCentered="1"/>
  <pageMargins left="0.19685039370078741" right="0.19685039370078741" top="0.43307086614173229" bottom="0.39370078740157483" header="0.31496062992125984" footer="0.19685039370078741"/>
  <pageSetup paperSize="9" scale="90" firstPageNumber="3" orientation="landscape" useFirstPageNumber="1" r:id="rId1"/>
  <headerFooter alignWithMargins="0">
    <oddFooter>&amp;R&amp;P</oddFooter>
  </headerFooter>
  <rowBreaks count="1" manualBreakCount="1">
    <brk id="55" max="16383" man="1"/>
  </rowBreaks>
  <colBreaks count="1" manualBreakCount="1">
    <brk id="23" max="82" man="1"/>
  </colBreaks>
  <ignoredErrors>
    <ignoredError sqref="Z56:Z76 N20 N57:N65 N40:N42 Z6:Z10 N48 N24:N38 Z24:Z42 N45:N46 Z45:Z46 Z20 N78:N142 N72:N76 N69:N70 Z78:Z203 N50:N55 Z50:Z55 Z47:Z48 Z21:Z23 N21:N23 Z12:Z18 N6:N10 N12:N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Sažetak općeg dijela</vt:lpstr>
      <vt:lpstr>Opći dio - Prihodi</vt:lpstr>
      <vt:lpstr>Opći dio - Rashodi</vt:lpstr>
      <vt:lpstr>Plan prih. po izvorima</vt:lpstr>
      <vt:lpstr>Plan rash. i izdat. po izvorima</vt:lpstr>
      <vt:lpstr>'Plan prih. po izvorima'!Ispis_naslova</vt:lpstr>
      <vt:lpstr>'Plan rash. i izdat. po izvorima'!Ispis_naslova</vt:lpstr>
      <vt:lpstr>'Plan prih. po izvorima'!Podrucje_ispisa</vt:lpstr>
      <vt:lpstr>'Sažetak općeg dijela'!Podrucje_ispisa</vt:lpstr>
    </vt:vector>
  </TitlesOfParts>
  <Company>Ministarstvo Financija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Korisnik</cp:lastModifiedBy>
  <cp:lastPrinted>2020-10-29T09:15:21Z</cp:lastPrinted>
  <dcterms:created xsi:type="dcterms:W3CDTF">2013-09-11T11:00:21Z</dcterms:created>
  <dcterms:modified xsi:type="dcterms:W3CDTF">2020-10-29T09:15:24Z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7. MODEL PRIJEDLOGA FINANCIJSKOG PLANA ZA USTANOVE U ZDRAVSTVU U POSTUPKU SANACIJE.xls</vt:lpwstr>
  </property>
</Properties>
</file>